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jonsanmi11/Documents/Codex/2026-07-10/es/projects/atlas-auditoria-ia/entregables/"/>
    </mc:Choice>
  </mc:AlternateContent>
  <xr:revisionPtr revIDLastSave="0" documentId="8_{79E6E810-56C0-0242-B31A-942FDF5FBD9D}" xr6:coauthVersionLast="47" xr6:coauthVersionMax="47" xr10:uidLastSave="{00000000-0000-0000-0000-000000000000}"/>
  <bookViews>
    <workbookView xWindow="0" yWindow="660" windowWidth="30240" windowHeight="18980" activeTab="8" xr2:uid="{00000000-000D-0000-FFFF-FFFF00000000}"/>
  </bookViews>
  <sheets>
    <sheet name="00 Resumen" sheetId="2" r:id="rId1"/>
    <sheet name="01 Sistemas" sheetId="3" r:id="rId2"/>
    <sheet name="02 Obligaciones" sheetId="4" r:id="rId3"/>
    <sheet name="03 Controles" sheetId="5" r:id="rId4"/>
    <sheet name="04 Roadmap" sheetId="1" r:id="rId5"/>
    <sheet name="05 Gobernanza" sheetId="6" r:id="rId6"/>
    <sheet name="06 Evidencias" sheetId="7" r:id="rId7"/>
    <sheet name="07 Fuentes" sheetId="8" r:id="rId8"/>
    <sheet name="08 Parametros" sheetId="9" r:id="rId9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41" i="1" l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5" i="1"/>
  <c r="I5" i="1"/>
  <c r="E5" i="1"/>
  <c r="C5" i="1"/>
  <c r="S55" i="4"/>
  <c r="T55" i="4" s="1"/>
  <c r="S54" i="4"/>
  <c r="T54" i="4" s="1"/>
  <c r="S53" i="4"/>
  <c r="T53" i="4" s="1"/>
  <c r="S52" i="4"/>
  <c r="T52" i="4" s="1"/>
  <c r="S51" i="4"/>
  <c r="T51" i="4" s="1"/>
  <c r="S50" i="4"/>
  <c r="T50" i="4" s="1"/>
  <c r="S49" i="4"/>
  <c r="T49" i="4" s="1"/>
  <c r="S48" i="4"/>
  <c r="T48" i="4" s="1"/>
  <c r="S47" i="4"/>
  <c r="T47" i="4" s="1"/>
  <c r="S46" i="4"/>
  <c r="T46" i="4" s="1"/>
  <c r="S45" i="4"/>
  <c r="T45" i="4" s="1"/>
  <c r="S44" i="4"/>
  <c r="T44" i="4" s="1"/>
  <c r="S43" i="4"/>
  <c r="T43" i="4" s="1"/>
  <c r="S42" i="4"/>
  <c r="T42" i="4" s="1"/>
  <c r="S41" i="4"/>
  <c r="T41" i="4" s="1"/>
  <c r="S40" i="4"/>
  <c r="T40" i="4" s="1"/>
  <c r="T39" i="4"/>
  <c r="S39" i="4"/>
  <c r="S38" i="4"/>
  <c r="T38" i="4" s="1"/>
  <c r="S37" i="4"/>
  <c r="T37" i="4" s="1"/>
  <c r="S36" i="4"/>
  <c r="T36" i="4" s="1"/>
  <c r="S35" i="4"/>
  <c r="T35" i="4" s="1"/>
  <c r="S34" i="4"/>
  <c r="T34" i="4" s="1"/>
  <c r="S33" i="4"/>
  <c r="T33" i="4" s="1"/>
  <c r="S32" i="4"/>
  <c r="T32" i="4" s="1"/>
  <c r="S31" i="4"/>
  <c r="T31" i="4" s="1"/>
  <c r="S30" i="4"/>
  <c r="T30" i="4" s="1"/>
  <c r="S29" i="4"/>
  <c r="T29" i="4" s="1"/>
  <c r="S28" i="4"/>
  <c r="T28" i="4" s="1"/>
  <c r="S27" i="4"/>
  <c r="T27" i="4" s="1"/>
  <c r="S26" i="4"/>
  <c r="T26" i="4" s="1"/>
  <c r="S25" i="4"/>
  <c r="T25" i="4" s="1"/>
  <c r="S24" i="4"/>
  <c r="T24" i="4" s="1"/>
  <c r="S23" i="4"/>
  <c r="T23" i="4" s="1"/>
  <c r="S22" i="4"/>
  <c r="T22" i="4" s="1"/>
  <c r="S21" i="4"/>
  <c r="T21" i="4" s="1"/>
  <c r="S20" i="4"/>
  <c r="T20" i="4" s="1"/>
  <c r="S19" i="4"/>
  <c r="T19" i="4" s="1"/>
  <c r="S18" i="4"/>
  <c r="T18" i="4" s="1"/>
  <c r="S17" i="4"/>
  <c r="T17" i="4" s="1"/>
  <c r="S16" i="4"/>
  <c r="T16" i="4" s="1"/>
  <c r="S15" i="4"/>
  <c r="T15" i="4" s="1"/>
  <c r="S14" i="4"/>
  <c r="T14" i="4" s="1"/>
  <c r="S13" i="4"/>
  <c r="T13" i="4" s="1"/>
  <c r="S12" i="4"/>
  <c r="T12" i="4" s="1"/>
  <c r="S11" i="4"/>
  <c r="T11" i="4" s="1"/>
  <c r="S10" i="4"/>
  <c r="T10" i="4" s="1"/>
  <c r="S9" i="4"/>
  <c r="T9" i="4" s="1"/>
  <c r="S8" i="4"/>
  <c r="T8" i="4" s="1"/>
  <c r="S7" i="4"/>
  <c r="T7" i="4" s="1"/>
  <c r="S6" i="4"/>
  <c r="T6" i="4" s="1"/>
  <c r="E33" i="2"/>
  <c r="E32" i="2"/>
  <c r="E31" i="2"/>
  <c r="E30" i="2"/>
  <c r="B30" i="2"/>
  <c r="E29" i="2"/>
  <c r="B29" i="2"/>
  <c r="E28" i="2"/>
  <c r="B28" i="2"/>
  <c r="B27" i="2"/>
  <c r="L11" i="2"/>
  <c r="J11" i="2"/>
  <c r="G11" i="2"/>
  <c r="E11" i="2"/>
  <c r="C11" i="2"/>
  <c r="A11" i="2"/>
  <c r="G5" i="1" l="1"/>
</calcChain>
</file>

<file path=xl/sharedStrings.xml><?xml version="1.0" encoding="utf-8"?>
<sst xmlns="http://schemas.openxmlformats.org/spreadsheetml/2006/main" count="3289" uniqueCount="2155">
  <si>
    <t>BLOQUE E · CUADRO DE MANDO EJECUTIVO</t>
  </si>
  <si>
    <t>Atlas Strategic Consulting · matriz integral, obligaciones, controles, evidencia, gobierno y roadmap</t>
  </si>
  <si>
    <t>Corte jurídico 27/07/2026 · Inventario de fuentes reconciliado con la bibliografía del informe el 25/08/2026, sin incorporar cambios jurídicos posteriores al corte · Alcance normativo UE y España · Revisión documental sin entrevistas, configuraciones, registros técnicos, contratos completos, muestreo de decisiones ni pruebas técnicas.</t>
  </si>
  <si>
    <t>LECTURA EJECUTIVA</t>
  </si>
  <si>
    <t>La exposición inmediata se concentra en HireSense, PeopleInsight y ResourceFit por su impacto en empleo, decisiones profesionales, EIPD y supervisión humana. PulseMap exige probar anonimización y desactivar categorías emocionales no necesarias. La IA generativa requiere catálogo de usos, prevención de pérdida de datos (DLP) y control de la cadena; el chatbot, verificar el aviso y el escalado humano. La falta de evidencia se registra como «no documentado» y no como infracción automática.</t>
  </si>
  <si>
    <t>Sistemas</t>
  </si>
  <si>
    <t>Riesgo crítico</t>
  </si>
  <si>
    <t>Obligaciones</t>
  </si>
  <si>
    <t>Brechas acreditadas</t>
  </si>
  <si>
    <t>Evidencias validadas</t>
  </si>
  <si>
    <t>Acciones P0</t>
  </si>
  <si>
    <t>PRIORIDADES DE DIRECCIÓN · PRÓXIMOS 30 DÍAS</t>
  </si>
  <si>
    <t>DECISIONES QUE NO DEBEN ASUMIRSE</t>
  </si>
  <si>
    <t>AI Act</t>
  </si>
  <si>
    <t>El Reglamento (UE) 2026/1744 se publicó el 24/07/2026 y entró en vigor el 27/07/2026. El régimen de alto riesgo del anexo III se prepara para el 02/12/2027, sujeto al art. 111 y a los cambios significativos.</t>
  </si>
  <si>
    <t>FRIA</t>
  </si>
  <si>
    <t>Prestar consultoría a la Administración no convierte por sí solo a Atlas en prestador privado de servicio público.</t>
  </si>
  <si>
    <t>Art. 22</t>
  </si>
  <si>
    <t>Una base del art. 6 no es una excepción del art. 22.2; la intervención humana debe ser sustantiva.</t>
  </si>
  <si>
    <t>Transferencias</t>
  </si>
  <si>
    <t>Sede UE del proveedor no excluye acceso de matriz/subencargados fuera del EEE.</t>
  </si>
  <si>
    <t>Evidencia</t>
  </si>
  <si>
    <t>“No aportada” no equivale automáticamente a “no existe”, pero impide acreditar cumplimiento.</t>
  </si>
  <si>
    <t>Art. 64.5 ET</t>
  </si>
  <si>
    <t>El informe previo es preceptivo cuando concurre su supuesto, pero no vinculante ni equivalente a derecho de veto; no se activa por cada decisión individual.</t>
  </si>
  <si>
    <t>RIESGO POR SISTEMA</t>
  </si>
  <si>
    <t>ESTADO DE OBLIGACIONES</t>
  </si>
  <si>
    <t>Nivel</t>
  </si>
  <si>
    <t>Crítico</t>
  </si>
  <si>
    <t>Estado</t>
  </si>
  <si>
    <t>Nº</t>
  </si>
  <si>
    <t>Alto</t>
  </si>
  <si>
    <t>Brecha acreditada</t>
  </si>
  <si>
    <t>Medio</t>
  </si>
  <si>
    <t>No documentado</t>
  </si>
  <si>
    <t>Bajo</t>
  </si>
  <si>
    <t>Parcial</t>
  </si>
  <si>
    <t>Condicionado</t>
  </si>
  <si>
    <t>Conforme</t>
  </si>
  <si>
    <t>No aplica</t>
  </si>
  <si>
    <t>BLOQUE E · MATRIZ INTEGRAL DE SISTEMAS</t>
  </si>
  <si>
    <t>Clasificación, privacidad, trabajo, transferencias y priorización de los seis sistemas de Atlas</t>
  </si>
  <si>
    <t>Hechos documentados hasta mayo de 2026 y conclusiones jurídicas verificadas hasta el 27/07/2026. Inventario de fuentes reconciliado con la bibliografía del informe el 25/08/2026. «No documentado» o «por confirmar» indican evidencia pendiente, no inexistencia del riesgo.</t>
  </si>
  <si>
    <t>ID</t>
  </si>
  <si>
    <t>Sistema</t>
  </si>
  <si>
    <t>Finalidad</t>
  </si>
  <si>
    <t>Proveedor / sede contractual</t>
  </si>
  <si>
    <t>Despliegue y escala</t>
  </si>
  <si>
    <t>Rol AI Act</t>
  </si>
  <si>
    <t>Clasificación AI Act</t>
  </si>
  <si>
    <t>Obligaciones AI Act / calendario</t>
  </si>
  <si>
    <t>Influencia real</t>
  </si>
  <si>
    <t>Colectivo afectado</t>
  </si>
  <si>
    <t>Rol RGPD</t>
  </si>
  <si>
    <t>EIPD / FRIA</t>
  </si>
  <si>
    <t>Art. 22 RGPD</t>
  </si>
  <si>
    <t>Categorías especiales</t>
  </si>
  <si>
    <t>ET 64.4.d</t>
  </si>
  <si>
    <t>Riesgo consolidado</t>
  </si>
  <si>
    <t>Prioridad / criterio</t>
  </si>
  <si>
    <t>Brecha clave</t>
  </si>
  <si>
    <t>Medida inmediata</t>
  </si>
  <si>
    <t>Evidencia crítica</t>
  </si>
  <si>
    <t>Fuente</t>
  </si>
  <si>
    <t>ATL-AI-01</t>
  </si>
  <si>
    <t>HireSense ATS+</t>
  </si>
  <si>
    <t>Cribado y scoring de candidaturas</t>
  </si>
  <si>
    <t>Integrante de Recursos Humanos</t>
  </si>
  <si>
    <t>Proveedor Países Bajos</t>
  </si>
  <si>
    <t>Contrato mar-2024; ~12.000 candidaturas/año</t>
  </si>
  <si>
    <t>Responsable del despliegue</t>
  </si>
  <si>
    <t>Alto riesgo (art. 6.2 + anexo III.4.a)</t>
  </si>
  <si>
    <t>Art. 4 aplicable; art. 26 y régimen de alto riesgo del anexo III desde 02/12/2027, sujeto al art. 111 y a cambios significativos. Mantener vigilancia sobre el art. 5.1.c y documentar puesta en servicio, versiones y cambios.</t>
  </si>
  <si>
    <t>Muy alta: la banda inferior no se revisa habitualmente</t>
  </si>
  <si>
    <t>Candidatos</t>
  </si>
  <si>
    <t>Atlas responsable; proveedor encargado salvo fines propios</t>
  </si>
  <si>
    <t>EIPD obligatoria. La integración voluntaria de derechos fundamentales es recomendable por el impacto en candidaturas. FRIA no obligatoria con los hechos actuales; nota razonada y reevaluación si cambia actividad o rol.</t>
  </si>
  <si>
    <t>Alta probabilidad: el scoring puede ser materialmente determinante; la exclusión del tramo inferior impide presumir una revisión humana efectiva.</t>
  </si>
  <si>
    <t>No documentadas; el CV y la trayectoria pueden operar como proxies o permitir inferencias, sin constituir por ello automáticamente datos del art. 9 RGPD.</t>
  </si>
  <si>
    <t>Dentro del EEE por sede contractual; confirmar hosting, soporte remoto y subencargados fuera del EEE</t>
  </si>
  <si>
    <t>Sí: acceso al empleo, también respecto de candidaturas</t>
  </si>
  <si>
    <t>No por el mero cribado; solo si la decisión empresarial encaja en materias del art. 64.5</t>
  </si>
  <si>
    <t>P0: exclusión práctica, transparencia con candidaturas, igualdad, EIPD y art. 22.</t>
  </si>
  <si>
    <t>Tramo inferior sin revisión habitual; faltan EIPD cerrada, información a candidaturas, protocolo, métricas, pruebas de sesgo y trazabilidad.</t>
  </si>
  <si>
    <t>Suspender la exclusión no revisada o implantar revisión humana sustantiva con autoridad, razones y recurso</t>
  </si>
  <si>
    <t>Contrato/DPA; instrucciones, versión, umbrales y registros; EIPD; lógica y variables; muestra de decisiones, apartamientos, resultados y reclamaciones.</t>
  </si>
  <si>
    <t>SRC-001; SRC-003; SRC-006; SRC-013; SRC-017; SRC-020; SRC-025; SRC-043; SRC-052</t>
  </si>
  <si>
    <t>ATL-AI-02</t>
  </si>
  <si>
    <t>PeopleInsight</t>
  </si>
  <si>
    <t>Potencial, riesgo de salida y apoyo a promoción/retribución</t>
  </si>
  <si>
    <t>Director de Recursos Humanos</t>
  </si>
  <si>
    <t>Filial irlandesa; posible acceso de matriz estadounidense</t>
  </si>
  <si>
    <t>320 consultores</t>
  </si>
  <si>
    <t>Alto riesgo (art. 6.2 + anexo III.4.b)</t>
  </si>
  <si>
    <t>Art. 4 aplicable; art. 26 y régimen de alto riesgo del anexo III desde 02/12/2027, sujeto al art. 111 y a cambios significativos. Preparar información a personas trabajadoras y representantes y cerrar el expediente de puesta en servicio, versiones y cambios.</t>
  </si>
  <si>
    <t>Alta: existe comité humano, pero no se ha medido el peso efectivo del score</t>
  </si>
  <si>
    <t>Empleados y managers</t>
  </si>
  <si>
    <t>Atlas responsable; filial irlandesa encargada; rol/acceso de matriz por verificar, salvo fines propios</t>
  </si>
  <si>
    <t>EIPD obligatoria. La integración voluntaria de derechos fundamentales es recomendable por el impacto en personas trabajadoras. FRIA no obligatoria con los hechos actuales; nota razonada y reevaluación si cambia actividad o rol.</t>
  </si>
  <si>
    <t>Condicional / exposición alta si el comité ratifica o el score predetermina promoción, salario o planes de mejora</t>
  </si>
  <si>
    <t>No documentadas; feedback y planes pueden revelar o permitir inferencias especiales</t>
  </si>
  <si>
    <t>Filial en el EEE; si accede la matriz de EE. UU., identificar al importador. Las CCT constan en el caso; verificar el DPF si se invoca y completar la evaluación de impacto de la transferencia (TIA) y las medidas cuando exista transferencia.</t>
  </si>
  <si>
    <t>Sí: condiciones y mantenimiento del empleo</t>
  </si>
  <si>
    <t>Sí, al implantar o revisar organización, incentivos o valoración; informe previo consultivo</t>
  </si>
  <si>
    <t>P0: decisiones laborales, EIPD, información a empleados, igualdad y transferencias internacionales.</t>
  </si>
  <si>
    <t>Peso del score, información a los empleados, actas, transferencias y resultados no acreditados</t>
  </si>
  <si>
    <t>Evitar decisiones adversas basadas exclusiva o principalmente en el score; medir peso, registrar criterios y apartamientos</t>
  </si>
  <si>
    <t>Revisar DPA/CCT; identificar subencargados y acceso de la matriz; verificar DPF si se invoca; completar TIA; documentar lógica, variables, actas, resultados y EIPD.</t>
  </si>
  <si>
    <t>SRC-001; SRC-006; SRC-013; SRC-015; SRC-017; SRC-020; SRC-025; SRC-043; SRC-050; SRC-051</t>
  </si>
  <si>
    <t>ATL-AI-03</t>
  </si>
  <si>
    <t>IA generativa corporativa</t>
  </si>
  <si>
    <t>Asistencia de redacción, análisis y productividad</t>
  </si>
  <si>
    <t>CISO / Responsable de IT</t>
  </si>
  <si>
    <t>Partner español; proveedor GPAI subyacente extranjero (país del proveedor del modelo no estipulado)</t>
  </si>
  <si>
    <t>240 licencias; uso voluntario e integrado en ofimática</t>
  </si>
  <si>
    <t>Responsable del despliegue. Solo asumiría el rol de proveedor en los supuestos del art. 25; el RAG o una configuración ordinaria no bastan por sí solos.</t>
  </si>
  <si>
    <t>Riesgo limitado; no alto riesgo por sí mismo</t>
  </si>
  <si>
    <t>Art. 4 aplicable; art. 50.4 puede obligar a Atlas desde 02/08/2026 según el uso; el marcado técnico del art. 50.2 corresponde al proveedor desde 02/12/2026. Aplicar diligencia sobre el modelo GPAI y control de cambios.</t>
  </si>
  <si>
    <t>Empleados, clientes y terceros incluidos en prompts/documentos</t>
  </si>
  <si>
    <t>Responsable en usos propios; posible encargado respecto de tratamientos de clientes si no determina fines ni medios. Cadena por contrato.</t>
  </si>
  <si>
    <t>EIPD por familias de uso cuando exista alto riesgo. FRIA no obligatoria con hechos actuales.</t>
  </si>
  <si>
    <t>No con carácter general; reabrir para usos decisorios de RR. HH. o cliente</t>
  </si>
  <si>
    <t>Exposición elevada y variable: los prompts/documentos pueden incluir cualquier categoría</t>
  </si>
  <si>
    <t>Partner dentro del EEE; proveedor del modelo, ubicaciones, accesos y subencargados no documentados</t>
  </si>
  <si>
    <t>No con los hechos actuales; sí si registros técnicos (logs)/prompts se reutilizan para control o evaluación</t>
  </si>
  <si>
    <t>Condicional si se convierte en sistema de organización o control del trabajo</t>
  </si>
  <si>
    <t>P1: datos, usos múltiples y cadena opaca</t>
  </si>
  <si>
    <t>Faltan catálogo de usos/tratamientos, medidas de protección de privacidad como DLP, roles cliente, cadena, retención y protocolo editorial</t>
  </si>
  <si>
    <t>Aprobar catálogo y política de usos; bloquear usos decisorios no autorizados y la introducción de datos sensibles salvo habilitación y garantías documentadas; implantar medidas DLP y revisión humana.</t>
  </si>
  <si>
    <t>Contratos con clientes y proveedores; instrucciones; catálogo y política de usos; arquitectura, modelo, subencargados, ubicaciones, retención, uso para entrenamiento y registros.</t>
  </si>
  <si>
    <t>SRC-001; SRC-004; SRC-008; SRC-013; SRC-014; SRC-016; SRC-038; SRC-044; SRC-045</t>
  </si>
  <si>
    <t>ATL-AI-04</t>
  </si>
  <si>
    <t>Chatbot web</t>
  </si>
  <si>
    <t>Atención inicial y captación de leads</t>
  </si>
  <si>
    <t>Responsable de Marketing</t>
  </si>
  <si>
    <t>Proveedor español con LLM</t>
  </si>
  <si>
    <t>~1.500 interacciones/mes; todo lead cualificado pasa a una persona</t>
  </si>
  <si>
    <t>Riesgo limitado: transparencia de interacción</t>
  </si>
  <si>
    <t>Art. 4 aplicable; art. 50.1 obliga al proveedor y el art. 50.5 exige a Atlas una presentación clara. Aplicables desde 02/08/2026; verificar aviso, accesibilidad y escalado humano.</t>
  </si>
  <si>
    <t>Baja</t>
  </si>
  <si>
    <t>Visitantes y potenciales clientes</t>
  </si>
  <si>
    <t>Evaluación preliminar documentada; EIPD no obligatoria con los hechos actuales. FRIA no aplicable.</t>
  </si>
  <si>
    <t>No con los hechos actuales</t>
  </si>
  <si>
    <t>Baja pero no descartada: el visitante puede introducir datos sensibles en texto libre</t>
  </si>
  <si>
    <t>Proveedor dentro del EEE; verificar modelo subyacente, hosting, soporte y cadena efectiva</t>
  </si>
  <si>
    <t>No</t>
  </si>
  <si>
    <t>P1: transparencia próxima y cadena por verificar</t>
  </si>
  <si>
    <t>El caso afirma que existe aviso, pero no se aportaron captura, texto, accesibilidad, DPA ni cadena LLM</t>
  </si>
  <si>
    <t>Validar aviso claro como máximo en la primera interacción, privacidad, accesibilidad y escalado humano</t>
  </si>
  <si>
    <t>Capturas/test UX, DPA, retención, información de subencargados, registros técnicos (logs) y protocolo de escalado</t>
  </si>
  <si>
    <t>SRC-001; SRC-008; SRC-013; SRC-015; SRC-038</t>
  </si>
  <si>
    <t>ATL-AI-05</t>
  </si>
  <si>
    <t>ResourceFit</t>
  </si>
  <si>
    <t>Matching de consultores con proyectos</t>
  </si>
  <si>
    <t>Director de Operaciones</t>
  </si>
  <si>
    <t>Proveedor Reino Unido</t>
  </si>
  <si>
    <t>180 asignaciones/trimestre</t>
  </si>
  <si>
    <t>Alta: normalmente solo se consideran las tres primeras recomendaciones.</t>
  </si>
  <si>
    <t>Consultores</t>
  </si>
  <si>
    <t>Alta probabilidad si el top 3 predetermina asignaciones con efecto profesional significativo</t>
  </si>
  <si>
    <t>No documentadas; perfiles/disponibilidad pueden actuar como proxies o revelar circunstancias</t>
  </si>
  <si>
    <t>Reino Unido: decisión de adecuación vigente hasta 27/12/2031; controlar transferencias ulteriores y fallback</t>
  </si>
  <si>
    <t>Sí: condiciones, organización y oportunidades profesionales</t>
  </si>
  <si>
    <t>Sí al implantar o revisar asignación/organización del trabajo; informe previo consultivo</t>
  </si>
  <si>
    <t>P0: exclusión salvo top 3, asignaciones, EIPD, transparencia con empleados e igualdad</t>
  </si>
  <si>
    <t>La decisión queda de hecho estrechada al top 3; faltan EIPD, criterios, equidad, registros técnicos (logs) y expediente transitorio</t>
  </si>
  <si>
    <t>Exigir consideración documentada de alternativas fuera del top 3, razón y canal de impugnación</t>
  </si>
  <si>
    <t>SRC-001; SRC-006; SRC-013; SRC-017; SRC-024; SRC-025; SRC-043; SRC-052</t>
  </si>
  <si>
    <t>ATL-AI-06</t>
  </si>
  <si>
    <t>PulseMap</t>
  </si>
  <si>
    <t>Análisis agregado de clima, temas, polaridad y categorías emocionales</t>
  </si>
  <si>
    <t>Proveedor francés</t>
  </si>
  <si>
    <t>Encuestas internas; anonimización y agregación declaradas</t>
  </si>
  <si>
    <t>Riesgo mínimo o residual con la configuración descrita</t>
  </si>
  <si>
    <t>Art. 4 vigente; fuera del art. 5.1.f y 50.3 mientras analice solo texto. Reabrir si añade biometría, identificación, perfiles o decisiones individuales.</t>
  </si>
  <si>
    <t>Colectiva; baja sobre decisiones individuales, pero relevante si existe reidentificación o uso derivado.</t>
  </si>
  <si>
    <t>Empleados</t>
  </si>
  <si>
    <t>Fuera del RGPD si la anonimización es efectiva; si no, Atlas responsable y proveedor encargado salvo fines propios</t>
  </si>
  <si>
    <t>EIPD condicional: necesaria si subsisten datos personales y alto riesgo laboral. FRIA no aplicable con hechos actuales.</t>
  </si>
  <si>
    <t>No actualmente por resultados agregados; reabrir si crea perfiles o decisiones individuales</t>
  </si>
  <si>
    <t>Condicional: una emoción no siempre es especial, pero el texto puede revelar salud, ideología u otras categorías</t>
  </si>
  <si>
    <t>Proveedor dentro del EEE; confirmar hosting, accesos y subencargados</t>
  </si>
  <si>
    <t>Condicional si genera perfiles o decisiones individualizables</t>
  </si>
  <si>
    <t>Poco probable; activar si se convierte en control o soporta reestructuración/organización</t>
  </si>
  <si>
    <t>P0: anonimización no probada e inferencias sensibles</t>
  </si>
  <si>
    <t>Anonimización, granularidad, accesos, categorías emocionales y decisiones derivadas no acreditados</t>
  </si>
  <si>
    <t>Desactivar categorías emocionales salvo necesidad demostrada; validar la anonimización mediante una prueba de reidentificación; fijar umbrales y catalogar decisiones derivadas.</t>
  </si>
  <si>
    <t>Configuración, flujo de datos, tamaño de grupos, prueba de reidentificación, retención, salidas, accesos y catálogo de decisiones derivadas.</t>
  </si>
  <si>
    <t>SRC-001; SRC-005; SRC-013; SRC-016; SRC-025; SRC-039</t>
  </si>
  <si>
    <t>BLOQUE E · REGISTRO MAESTRO DE OBLIGACIONES</t>
  </si>
  <si>
    <t>Obligaciones UE y España con trazabilidad a control, evidencia, responsable, riesgo y roadmap</t>
  </si>
  <si>
    <t>Aplicabilidad separada de estado documental. Corte jurídico: 27/07/2026. «Condicionado» se reserva para usos o configuraciones futuros; la ausencia de prueba se registra como «No documentado» y no equivale por sí sola a incumplimiento material. Revisión de coherencia completada contra las secciones 6, 7, 8 y 11 del informe definitivo.</t>
  </si>
  <si>
    <t>Marco</t>
  </si>
  <si>
    <t>Norma / artículo</t>
  </si>
  <si>
    <t>Naturaleza</t>
  </si>
  <si>
    <t>Requisito / objetivo</t>
  </si>
  <si>
    <t>Aplicación concreta a Atlas</t>
  </si>
  <si>
    <t>Calendario / condición</t>
  </si>
  <si>
    <t>Evidencia disponible</t>
  </si>
  <si>
    <t>Estado actual</t>
  </si>
  <si>
    <t>Brecha / riesgo</t>
  </si>
  <si>
    <t>Control requerido</t>
  </si>
  <si>
    <t>Evidencia de cierre</t>
  </si>
  <si>
    <t>Soporte</t>
  </si>
  <si>
    <t>Impacto (1-5)</t>
  </si>
  <si>
    <t>Prob. (1-5)</t>
  </si>
  <si>
    <t>Madurez (0-4)</t>
  </si>
  <si>
    <t>Puntuación</t>
  </si>
  <si>
    <t>Prioridad</t>
  </si>
  <si>
    <t>Fecha objetivo</t>
  </si>
  <si>
    <t>Acción roadmap</t>
  </si>
  <si>
    <t>Fuente ID</t>
  </si>
  <si>
    <t>URL oficial</t>
  </si>
  <si>
    <t>Limitación / supuesto</t>
  </si>
  <si>
    <t>BLOQUE E · BIBLIOTECA DE CONTROLES</t>
  </si>
  <si>
    <t>Diseño mínimo verificable para cerrar obligaciones y convertir el roadmap en operación recurrente</t>
  </si>
  <si>
    <t>Control ID</t>
  </si>
  <si>
    <t>Control / objetivo</t>
  </si>
  <si>
    <t>Tipo</t>
  </si>
  <si>
    <t>Diseño operativo</t>
  </si>
  <si>
    <t>Frecuencia</t>
  </si>
  <si>
    <t>Aprobador</t>
  </si>
  <si>
    <t>Evidencia mínima</t>
  </si>
  <si>
    <t>Obligaciones vinculadas</t>
  </si>
  <si>
    <t>KPI / umbral</t>
  </si>
  <si>
    <t>Riesgo si falla</t>
  </si>
  <si>
    <t>Test de efectividad</t>
  </si>
  <si>
    <t>CTL-001</t>
  </si>
  <si>
    <t>Inventario IA y clasificación</t>
  </si>
  <si>
    <t>Todos</t>
  </si>
  <si>
    <t>Preventivo</t>
  </si>
  <si>
    <t>Continuo + revisión trimestral</t>
  </si>
  <si>
    <t>AI Compliance Lead</t>
  </si>
  <si>
    <t>Comité IA</t>
  </si>
  <si>
    <t>Registro firmado y change log</t>
  </si>
  <si>
    <t>AI-003; DP-001; DP-014</t>
  </si>
  <si>
    <t>Diseño pendiente</t>
  </si>
  <si>
    <t>Sistemas no gobernados</t>
  </si>
  <si>
    <t>Muestra trimestral</t>
  </si>
  <si>
    <t>CTL-002</t>
  </si>
  <si>
    <t>Vigilancia normativa y transición AI Act</t>
  </si>
  <si>
    <t>01; 02; 05</t>
  </si>
  <si>
    <t>Mantener nota jurídica versionada sobre aplicabilidad del Reglamento (UE) 2026/1744, art. 111, puesta en servicio y cambios significativos; vigilar interpretaciones oficiales y reformas posteriores.</t>
  </si>
  <si>
    <t>Trimestral + ante cambio normativo o técnico material</t>
  </si>
  <si>
    <t>Legal / Compliance</t>
  </si>
  <si>
    <t>Alerta, nota jurídica y versión del calendario</t>
  </si>
  <si>
    <t>AI-003; AI-017</t>
  </si>
  <si>
    <t>≤10 días para actualizar la matriz tras un cambio relevante</t>
  </si>
  <si>
    <t>Fecha/obligación incorrecta</t>
  </si>
  <si>
    <t>Revisión de alertas y memo</t>
  </si>
  <si>
    <t>CTL-003</t>
  </si>
  <si>
    <t>Alfabetización y competencia IA</t>
  </si>
  <si>
    <t>Base común y módulos proporcionales por rol y contexto, con apoyo al desarrollo de competencias, evaluación y actualización.</t>
  </si>
  <si>
    <t>Onboarding + anual + por cambio</t>
  </si>
  <si>
    <t>People / L&amp;D</t>
  </si>
  <si>
    <t>Temario, asistencia y prueba</t>
  </si>
  <si>
    <t>AI-001</t>
  </si>
  <si>
    <t>≥95% población objetivo; ≥80% evaluación</t>
  </si>
  <si>
    <t>Uso inseguro/no conforme</t>
  </si>
  <si>
    <t>Muestra de registros</t>
  </si>
  <si>
    <t>CTL-004</t>
  </si>
  <si>
    <t>Due diligence de proveedor IA</t>
  </si>
  <si>
    <t>Cuestionario de rol, modelo, datos, seguridad, subencargados, ubicación, registros técnicos (logs), incidentes y salida.</t>
  </si>
  <si>
    <t>Alta + anual + cambio material</t>
  </si>
  <si>
    <t>Procurement</t>
  </si>
  <si>
    <t>AI-004; AI-016; DP-001</t>
  </si>
  <si>
    <t>100% proveedores críticos evaluados</t>
  </si>
  <si>
    <t>Dependencias opacas</t>
  </si>
  <si>
    <t>Revisión anual</t>
  </si>
  <si>
    <t>CTL-005</t>
  </si>
  <si>
    <t>Contratos, DPA y transferencias</t>
  </si>
  <si>
    <t>Cláusulas art. 28, subencargados, acceso remoto, CCT/TIA/adecuación, auditoría, incidentes y borrado.</t>
  </si>
  <si>
    <t>Alta + anual</t>
  </si>
  <si>
    <t>Legal / Procurement</t>
  </si>
  <si>
    <t>Dirección / CISO</t>
  </si>
  <si>
    <t>DPA, mapa, CCT/TIA/adecuación y opinión DPD cuando proceda</t>
  </si>
  <si>
    <t>DP-001; DP-015; DP-016; DP-017</t>
  </si>
  <si>
    <t>0 cadenas sin instrumento validado</t>
  </si>
  <si>
    <t>Transferencia ilícita</t>
  </si>
  <si>
    <t>Muestra contractual</t>
  </si>
  <si>
    <t>CTL-006</t>
  </si>
  <si>
    <t>Repositorio de instrucciones/versiones</t>
  </si>
  <si>
    <t>Conservar instrucciones, límites, versión, configuración y desviaciones.</t>
  </si>
  <si>
    <t>Cada release/cambio</t>
  </si>
  <si>
    <t>AI Compliance</t>
  </si>
  <si>
    <t>Repositorio versionado</t>
  </si>
  <si>
    <t>AI-004; AI-003</t>
  </si>
  <si>
    <t>100% cambios con expediente</t>
  </si>
  <si>
    <t>Uso fuera de especificación</t>
  </si>
  <si>
    <t>Trazar release a decisión</t>
  </si>
  <si>
    <t>CTL-007</t>
  </si>
  <si>
    <t>Supervisión humana HireSense</t>
  </si>
  <si>
    <t>01</t>
  </si>
  <si>
    <t>Preventivo/detectivo</t>
  </si>
  <si>
    <t>Revisión real de descartes, autoridad de override, razones y recurso.</t>
  </si>
  <si>
    <t>Cada decisión</t>
  </si>
  <si>
    <t>Talent Acquisition</t>
  </si>
  <si>
    <t>Head of People</t>
  </si>
  <si>
    <t>Registro de revisión y overrides</t>
  </si>
  <si>
    <t>AI-005; DP-006</t>
  </si>
  <si>
    <t>100% descartes revisados; tiempo mínimo definido</t>
  </si>
  <si>
    <t>Exclusión automática</t>
  </si>
  <si>
    <t>Muestra mensual</t>
  </si>
  <si>
    <t>CTL-008</t>
  </si>
  <si>
    <t>Supervisión humana PeopleInsight</t>
  </si>
  <si>
    <t>02</t>
  </si>
  <si>
    <t>Comité evalúa evidencia ajena al score y documenta juicio propio.</t>
  </si>
  <si>
    <t>Cada decisión relevante</t>
  </si>
  <si>
    <t>People</t>
  </si>
  <si>
    <t>Actas y criterios independientes</t>
  </si>
  <si>
    <t>AI-005; DP-007</t>
  </si>
  <si>
    <t>100% decisiones adversas con razones; override monitorizado</t>
  </si>
  <si>
    <t>Ratificación automática</t>
  </si>
  <si>
    <t>CTL-009</t>
  </si>
  <si>
    <t>Supervisión humana ResourceFit</t>
  </si>
  <si>
    <t>05</t>
  </si>
  <si>
    <t>Considerar perfiles fuera del top 3 y justificar selección.</t>
  </si>
  <si>
    <t>Cada asignación</t>
  </si>
  <si>
    <t>Operations / Staffing</t>
  </si>
  <si>
    <t>COO</t>
  </si>
  <si>
    <t>Lista considerada y razón</t>
  </si>
  <si>
    <t>AI-005; DP-008</t>
  </si>
  <si>
    <t>≥muestra fuera top 3 revisada; 100% excepciones justificadas</t>
  </si>
  <si>
    <t>Carrera condicionada por ranking</t>
  </si>
  <si>
    <t>CTL-010</t>
  </si>
  <si>
    <t>Calidad, sesgo y error HireSense</t>
  </si>
  <si>
    <t>Detectivo</t>
  </si>
  <si>
    <t>Pruebas por etapa, grupo legalmente evaluable y tipo de vacante; falsos negativos.</t>
  </si>
  <si>
    <t>Pre-release + trimestral</t>
  </si>
  <si>
    <t>People Analytics</t>
  </si>
  <si>
    <t>Equality Lead</t>
  </si>
  <si>
    <t>Informe y plan de remediación</t>
  </si>
  <si>
    <t>AI-006; AI-019; LAB-008; LAB-010</t>
  </si>
  <si>
    <t>Umbrales aprobados; 0 desviaciones críticas abiertas</t>
  </si>
  <si>
    <t>Discriminación</t>
  </si>
  <si>
    <t>Reejecución independiente</t>
  </si>
  <si>
    <t>CTL-011</t>
  </si>
  <si>
    <t>Trimestral</t>
  </si>
  <si>
    <t>Dataset, métricas y acciones</t>
  </si>
  <si>
    <t>AI-006; AI-019; DP-009; LAB-009; LAB-010</t>
  </si>
  <si>
    <t>Ratios/errores dentro de tolerancia aprobada</t>
  </si>
  <si>
    <t>Sesgo en promoción/retribución</t>
  </si>
  <si>
    <t>Validación estadística</t>
  </si>
  <si>
    <t>CTL-012</t>
  </si>
  <si>
    <t>Equidad de asignaciones ResourceFit</t>
  </si>
  <si>
    <t>Distribución de proyectos, exposición, facturación y progresión por colectivos/skills.</t>
  </si>
  <si>
    <t>Operations Analytics</t>
  </si>
  <si>
    <t>COO + Equality Lead</t>
  </si>
  <si>
    <t>AI-006; AI-019; LAB-010</t>
  </si>
  <si>
    <t>Desviaciones explicadas y remediadas</t>
  </si>
  <si>
    <t>Desigualdad de oportunidades</t>
  </si>
  <si>
    <t>Backtest</t>
  </si>
  <si>
    <t>CTL-013</t>
  </si>
  <si>
    <t>Monitorización, registros técnicos (logs) y suspensión</t>
  </si>
  <si>
    <t>Detectivo/correctivo</t>
  </si>
  <si>
    <t>KPIs, drift, overrides, incidentes, export de registros técnicos (logs) y stop-use.</t>
  </si>
  <si>
    <t>Mensual + evento</t>
  </si>
  <si>
    <t>Dashboard, registros técnicos (logs) y tickets</t>
  </si>
  <si>
    <t>AI-007; AI-009</t>
  </si>
  <si>
    <t>100% KPIs; 0 alertas críticas fuera SLA</t>
  </si>
  <si>
    <t>Incidente no detectado</t>
  </si>
  <si>
    <t>CTL-014</t>
  </si>
  <si>
    <t>EIPD HireSense</t>
  </si>
  <si>
    <t>EIPD viva liderada por el responsable, con asesoramiento DPD, licitud y necesidad por finalidad, art. 22, sesgo, transparencia, seguridad y medidas.</t>
  </si>
  <si>
    <t>Antes de cambio + anual</t>
  </si>
  <si>
    <t>People / Talent Acquisition</t>
  </si>
  <si>
    <t>Dirección / responsable del tratamiento</t>
  </si>
  <si>
    <t>EIPD y plan</t>
  </si>
  <si>
    <t>AI-011; DP-002; DP-010</t>
  </si>
  <si>
    <t>Riesgo residual aceptado y medidas cerradas</t>
  </si>
  <si>
    <t>Alto riesgo no evaluado</t>
  </si>
  <si>
    <t>Revisión de medidas + opinión DPD</t>
  </si>
  <si>
    <t>CTL-015</t>
  </si>
  <si>
    <t>EIPD PeopleInsight</t>
  </si>
  <si>
    <t>EIPD liderada por el responsable, con asesoramiento DPD, licitud por finalidad y categorías de datos, dimensión laboral, transferencias y decisión humana.</t>
  </si>
  <si>
    <t>People / HR</t>
  </si>
  <si>
    <t>EIPD y anexos</t>
  </si>
  <si>
    <t>AI-011; DP-003; DP-011</t>
  </si>
  <si>
    <t>100% medidas P0 cerradas antes de uso adverso</t>
  </si>
  <si>
    <t>CTL-016</t>
  </si>
  <si>
    <t>EIPD ResourceFit</t>
  </si>
  <si>
    <t>EIPD liderada por el responsable, con asesoramiento DPD, acceso equitativo, art. 22 y transferencias.</t>
  </si>
  <si>
    <t>EIPD y métricas</t>
  </si>
  <si>
    <t>DP-012; AI-011</t>
  </si>
  <si>
    <t>Riesgo residual aprobado</t>
  </si>
  <si>
    <t>CTL-017</t>
  </si>
  <si>
    <t>03; 04; 06</t>
  </si>
  <si>
    <t>Cuestionario de finalidad, rol RGPD, datos, escala, decisiones, colectivos, terceros, FRIA y disparadores; DPD asesora.</t>
  </si>
  <si>
    <t>Alta/cambio + anual</t>
  </si>
  <si>
    <t>AI Compliance / Privacy Operations</t>
  </si>
  <si>
    <t>AI-013; DP-013</t>
  </si>
  <si>
    <t>100% casos/cambios screened</t>
  </si>
  <si>
    <t>EIPD omitida</t>
  </si>
  <si>
    <t>CTL-018</t>
  </si>
  <si>
    <t>Guardrails IA generativa y DLP</t>
  </si>
  <si>
    <t>03</t>
  </si>
  <si>
    <t>Casos permitidos, datos prohibidos, tenant config, DLP, revisión y canal de excepción.</t>
  </si>
  <si>
    <t>Continuo</t>
  </si>
  <si>
    <t>IT / Security</t>
  </si>
  <si>
    <t>CISO + Legal</t>
  </si>
  <si>
    <t>Política, reglas DLP y registros técnicos (logs)</t>
  </si>
  <si>
    <t>DP-004</t>
  </si>
  <si>
    <t>0 datos restringidos en prompts; 100% excepciones aprobadas</t>
  </si>
  <si>
    <t>Fuga/confidencialidad</t>
  </si>
  <si>
    <t>Prueba DLP</t>
  </si>
  <si>
    <t>CTL-019</t>
  </si>
  <si>
    <t>Transparencia chatbot</t>
  </si>
  <si>
    <t>04</t>
  </si>
  <si>
    <t>Aviso claro como máximo en la primera interacción, identidad de Atlas, privacidad, limitaciones, accesibilidad y escalado humano.</t>
  </si>
  <si>
    <t>Cada release + trimestral</t>
  </si>
  <si>
    <t>Marketing</t>
  </si>
  <si>
    <t>Legal / Privacy Operations</t>
  </si>
  <si>
    <t>Capturas y test</t>
  </si>
  <si>
    <t>AI-015</t>
  </si>
  <si>
    <t>100% journeys muestran aviso</t>
  </si>
  <si>
    <t>Engaño/opacidad</t>
  </si>
  <si>
    <t>Test UX</t>
  </si>
  <si>
    <t>CTL-020</t>
  </si>
  <si>
    <t>Anonimato y emoción PulseMap</t>
  </si>
  <si>
    <t>06</t>
  </si>
  <si>
    <t>Desactivar categorías emocionales no necesarias, fijar umbral de grupo, limitar texto libre y ejecutar prueba de reidentificación.</t>
  </si>
  <si>
    <t>Antes de campaña + anual</t>
  </si>
  <si>
    <t>Legal + Security (DPD consultado)</t>
  </si>
  <si>
    <t>Config y test</t>
  </si>
  <si>
    <t>AI-002; DP-005; DP-009; LAB-004</t>
  </si>
  <si>
    <t>Vigilancia/reidentificación</t>
  </si>
  <si>
    <t>Ataque de reidentificación</t>
  </si>
  <si>
    <t>CTL-021</t>
  </si>
  <si>
    <t>Avisos y derechos IA</t>
  </si>
  <si>
    <t>Preventivo/correctivo</t>
  </si>
  <si>
    <t>Publicación + anual/cambio</t>
  </si>
  <si>
    <t>Privacy Operations</t>
  </si>
  <si>
    <t>Legal (DPD supervisa)</t>
  </si>
  <si>
    <t>AI-012</t>
  </si>
  <si>
    <t>100% solicitudes dentro de plazo; 100% procesos cubiertos</t>
  </si>
  <si>
    <t>Derechos inoperantes</t>
  </si>
  <si>
    <t>CTL-022</t>
  </si>
  <si>
    <t>Salvaguardas Art. 22</t>
  </si>
  <si>
    <t>Análisis por decisión, intervención, expresión de punto de vista, impugnación y explicación.</t>
  </si>
  <si>
    <t>Cada proceso + anual</t>
  </si>
  <si>
    <t>People / Operations</t>
  </si>
  <si>
    <t>Legal / People Director (opinión DPD)</t>
  </si>
  <si>
    <t>DP-006; DP-007; DP-008</t>
  </si>
  <si>
    <t>100% decisiones cubiertas; 0 recursos sin respuesta</t>
  </si>
  <si>
    <t>Decisión automatizada ilícita</t>
  </si>
  <si>
    <t>Muestra de casos</t>
  </si>
  <si>
    <t>CTL-023</t>
  </si>
  <si>
    <t>Información/consulta RLT</t>
  </si>
  <si>
    <t>01; 02; 05; 06</t>
  </si>
  <si>
    <t>Mapa RLT, dosier del art. 64.4.d ET, evaluación del informe previo del art. 64.5 y comprobación del cauce del art. 41 cuando el cambio sea sustancial.</t>
  </si>
  <si>
    <t>Alta/cambio + revisión anual</t>
  </si>
  <si>
    <t>Employee Relations</t>
  </si>
  <si>
    <t>Legal</t>
  </si>
  <si>
    <t>Actas y expedientes</t>
  </si>
  <si>
    <t>AI-010; LAB-001; LAB-002; LAB-003; LAB-004; LAB-005; LAB-006; LAB-007; LAB-013; LAB-014</t>
  </si>
  <si>
    <t>100% cambios con gate laboral</t>
  </si>
  <si>
    <t>Incumplimiento colectivo</t>
  </si>
  <si>
    <t>Muestra de cambios</t>
  </si>
  <si>
    <t>CTL-024</t>
  </si>
  <si>
    <t>Igualdad y retribución</t>
  </si>
  <si>
    <t>Integrar resultados de pruebas/auditoría algorítmica en diagnóstico y plan de igualdad, selección/promoción y auditoría retributiva.</t>
  </si>
  <si>
    <t>Anual + seguimiento</t>
  </si>
  <si>
    <t>Comisión de igualdad</t>
  </si>
  <si>
    <t>Plan, diagnóstico y métricas</t>
  </si>
  <si>
    <t>LAB-008; LAB-009; LAB-010</t>
  </si>
  <si>
    <t>Medidas P0 ejecutadas; brechas investigadas</t>
  </si>
  <si>
    <t>Discriminación estructural</t>
  </si>
  <si>
    <t>Seguimiento comisión</t>
  </si>
  <si>
    <t>CTL-025</t>
  </si>
  <si>
    <t>PRL y riesgos psicosociales</t>
  </si>
  <si>
    <t>02; 03; 05; 06</t>
  </si>
  <si>
    <t>Evaluar tecnoestrés, vigilancia, carga, autonomía y efectos organizativos; consulta.</t>
  </si>
  <si>
    <t>PRL</t>
  </si>
  <si>
    <t>People Director</t>
  </si>
  <si>
    <t>Evaluación y medidas</t>
  </si>
  <si>
    <t>LAB-011; LAB-012</t>
  </si>
  <si>
    <t>100% cambios evaluados; medidas dentro SLA</t>
  </si>
  <si>
    <t>Daño psicosocial</t>
  </si>
  <si>
    <t>Encuesta/indicadores</t>
  </si>
  <si>
    <t>CTL-026</t>
  </si>
  <si>
    <t>Retención y borrado</t>
  </si>
  <si>
    <t>Plazos por dato/output/log, borrado en proveedor y legal hold.</t>
  </si>
  <si>
    <t>DP-001; DP-004; DP-005; DP-014; DP-015; DP-016; DP-017</t>
  </si>
  <si>
    <t>≥98% borrados ejecutados en plazo</t>
  </si>
  <si>
    <t>Conservación excesiva</t>
  </si>
  <si>
    <t>Muestra de borrado</t>
  </si>
  <si>
    <t>CTL-027</t>
  </si>
  <si>
    <t>Incidente IA/privacidad/laboral</t>
  </si>
  <si>
    <t>Correctivo</t>
  </si>
  <si>
    <t>Triage, suspensión, notificación, cooperación con autoridades, preservación y entrega de evidencia, comunicación, causa raíz y aprendizaje.</t>
  </si>
  <si>
    <t>Evento + simulacro anual</t>
  </si>
  <si>
    <t>Incident Manager</t>
  </si>
  <si>
    <t>Playbook, matriz de contactos y cooperación, expediente exportable y postmortem</t>
  </si>
  <si>
    <t>AI-008; AI-018</t>
  </si>
  <si>
    <t>100% incidentes triados &lt;24h</t>
  </si>
  <si>
    <t>Respuesta tardía</t>
  </si>
  <si>
    <t>CTL-028</t>
  </si>
  <si>
    <t>Revisión independiente de controles</t>
  </si>
  <si>
    <t>Semestral</t>
  </si>
  <si>
    <t>Internal Audit / externo</t>
  </si>
  <si>
    <t>Audit Committee / Dirección</t>
  </si>
  <si>
    <t>Falsa confianza</t>
  </si>
  <si>
    <t>QA independiente</t>
  </si>
  <si>
    <t>CTL-029</t>
  </si>
  <si>
    <t>Outputs externos y responsabilidad editorial</t>
  </si>
  <si>
    <t>Clasificar interés público, revisión humana, responsabilidad editorial y disclosure.</t>
  </si>
  <si>
    <t>Cada publicación relevante</t>
  </si>
  <si>
    <t>Communications</t>
  </si>
  <si>
    <t>Checklist y aprobación</t>
  </si>
  <si>
    <t>AI-014</t>
  </si>
  <si>
    <t>Transparencia insuficiente</t>
  </si>
  <si>
    <t>Muestra de publicaciones</t>
  </si>
  <si>
    <t>CTL-030</t>
  </si>
  <si>
    <t>Comité de Gobernanza, decisiones y seguimiento</t>
  </si>
  <si>
    <t>Gobernanza</t>
  </si>
  <si>
    <t>Comité con quórum, decisiones reservadas, aceptación temporal de riesgo residual, seguimiento de P0, incidentes, proveedores y escalados.</t>
  </si>
  <si>
    <t>Mensual 6 meses; luego trimestral</t>
  </si>
  <si>
    <t>Pack y acta</t>
  </si>
  <si>
    <t>Gobernanza inefectiva</t>
  </si>
  <si>
    <t>Revisión de actas</t>
  </si>
  <si>
    <t>CTL-031</t>
  </si>
  <si>
    <t>Catálogo de usos y decisiones ATL03/06</t>
  </si>
  <si>
    <t>03; 06</t>
  </si>
  <si>
    <t>Registrar finalidad, rol RGPD, datos, colectivo, output, decisión derivada y reutilización de registros técnicos (logs)/prompts; bloquear usos no aprobados.</t>
  </si>
  <si>
    <t>Alta + cambio + revisión trimestral</t>
  </si>
  <si>
    <t>AI Compliance + Legal</t>
  </si>
  <si>
    <t>Catálogo versionado, aprobaciones y actas de cambio</t>
  </si>
  <si>
    <t>DP-004; DP-013; LAB-012</t>
  </si>
  <si>
    <t>100% usos registrados; 0 decisiones no evaluadas</t>
  </si>
  <si>
    <t>Vigilancia o perfilado encubierto</t>
  </si>
  <si>
    <t>CTL-032</t>
  </si>
  <si>
    <t>Política corporativa y apetito de riesgo</t>
  </si>
  <si>
    <t>Gobernanza / preventivo</t>
  </si>
  <si>
    <t>Dirección aprueba política de uso responsable, apetito y tolerancias, umbrales de delegación, criterios de escalado y caducidad de las aceptaciones de riesgo residual.</t>
  </si>
  <si>
    <t>Anual + ante cambio material</t>
  </si>
  <si>
    <t>Sponsor ejecutivo / Dirección</t>
  </si>
  <si>
    <t>Dirección u órgano de administración</t>
  </si>
  <si>
    <t>Política aprobada, declaración de apetito, umbrales de delegación y acta</t>
  </si>
  <si>
    <t>AI-001; AI-003; DP-014; LAB-014</t>
  </si>
  <si>
    <t>Política vigente; 100 % de riesgos residuales con decisión competente y fecha de revisión</t>
  </si>
  <si>
    <t>Excepciones no gobernadas y decisiones fuera de competencia</t>
  </si>
  <si>
    <t>Revisión anual de vigencia, actas y muestra de aceptaciones</t>
  </si>
  <si>
    <t>CTL-033</t>
  </si>
  <si>
    <t>Punto de control y autorización (gate) del ciclo de vida</t>
  </si>
  <si>
    <t>Control previo para alta, piloto, despliegue, nueva finalidad, cambio material, prueba con categorías especiales y retirada; documenta clasificación, privacidad, trabajo, seguridad, proveedor, decisión y condiciones.</t>
  </si>
  <si>
    <t>Cada alta, piloto, despliegue, cambio material o retirada</t>
  </si>
  <si>
    <t>AI Compliance Lead + Propietario del Sistema</t>
  </si>
  <si>
    <t>Comité de Gobernanza de IA</t>
  </si>
  <si>
    <t>Checklist firmado, decisión, condiciones, registro de cambios y cierre</t>
  </si>
  <si>
    <t>AI-003; AI-019; DP-014; LAB-014</t>
  </si>
  <si>
    <t>100 % de altas y cambios materiales pasan por un gate firmado</t>
  </si>
  <si>
    <t>Despliegue o cambio sin evaluación ni autorización trazable</t>
  </si>
  <si>
    <t>Muestra semestral de expedientes y trazado de cambio a decisión</t>
  </si>
  <si>
    <t>BLOQUE E · ROADMAP OPERATIVO 12 MESES</t>
  </si>
  <si>
    <t>PULSO DEL PLAN</t>
  </si>
  <si>
    <t>Acciones</t>
  </si>
  <si>
    <t>P0</t>
  </si>
  <si>
    <t>Vencidas</t>
  </si>
  <si>
    <t>Completadas</t>
  </si>
  <si>
    <t>% avance</t>
  </si>
  <si>
    <t>Dependencia / fase</t>
  </si>
  <si>
    <t>Acción concreta</t>
  </si>
  <si>
    <t>Inicio</t>
  </si>
  <si>
    <t>Fin</t>
  </si>
  <si>
    <t>KPI / criterio de cierre</t>
  </si>
  <si>
    <t>Coste</t>
  </si>
  <si>
    <t>SECCIÓN 10 · MODELO DE GOBERNANZA PROPUESTO</t>
  </si>
  <si>
    <t>Modelo proporcional para Atlas (410 personas): decisión ejecutiva, responsabilidad operativa, coordinación de segunda línea y evaluación independiente</t>
  </si>
  <si>
    <t>Propuesta de diseño, no evidencia de implantación. El DPD asesora y supervisa con independencia; no es responsable operativo del Reglamento de IA ni propietario único de las EIPD.</t>
  </si>
  <si>
    <t>1. COMITÉ DE GOBERNANZA DE IA</t>
  </si>
  <si>
    <t>DECISIONES RESERVADAS AL COMITÉ</t>
  </si>
  <si>
    <t>Miembro / función</t>
  </si>
  <si>
    <t>Papel</t>
  </si>
  <si>
    <t>Voto</t>
  </si>
  <si>
    <t>Responsabilidades</t>
  </si>
  <si>
    <t>Cuándo participa</t>
  </si>
  <si>
    <t>Sustituto</t>
  </si>
  <si>
    <t>1</t>
  </si>
  <si>
    <t>Alta, piloto, cambio material o retirada de sistemas, modelos, datos, integraciones, finalidades o colectivos.</t>
  </si>
  <si>
    <t>Sponsor ejecutivo (Dirección)</t>
  </si>
  <si>
    <t>Preside y escala</t>
  </si>
  <si>
    <t>Sí</t>
  </si>
  <si>
    <t>Asegura recursos, preside el Comité, aplica el apetito aprobado y eleva a Dirección las decisiones críticas o reservadas.</t>
  </si>
  <si>
    <t>Mensual 6 meses; después, trimestral</t>
  </si>
  <si>
    <t>Miembro de Dirección</t>
  </si>
  <si>
    <t>Nombramiento, actas y decisiones</t>
  </si>
  <si>
    <t>2</t>
  </si>
  <si>
    <t>Clasificación, rol, alcance de evaluaciones, condiciones previas y decisión del gate.</t>
  </si>
  <si>
    <t>Secretaría y segunda línea</t>
  </si>
  <si>
    <t>Permanente</t>
  </si>
  <si>
    <t>Responsable de Compliance</t>
  </si>
  <si>
    <t>Panel, registro de riesgos y seguimiento</t>
  </si>
  <si>
    <t>3</t>
  </si>
  <si>
    <t>Excepciones y aceptación temporal de riesgo residual lícito dentro del umbral delegado, con responsable, medidas, caducidad y revisión.</t>
  </si>
  <si>
    <t>IT/CISO</t>
  </si>
  <si>
    <t>Tecnología y seguridad</t>
  </si>
  <si>
    <t>Arquitectura, accesos, registros, DLP, incidentes y proveedores técnicos.</t>
  </si>
  <si>
    <t>Responsable de aplicaciones</t>
  </si>
  <si>
    <t>Revisiones técnicas y de seguridad</t>
  </si>
  <si>
    <t>4</t>
  </si>
  <si>
    <t>Suspensión dentro del umbral delegado ante práctica prohibida, riesgo no mitigado, fallo crítico, cambio no autorizado o incidente; escalado a Dirección cuando sea material.</t>
  </si>
  <si>
    <t>Riesgo laboral y personas</t>
  </si>
  <si>
    <t>Responsable de Operaciones de RR. HH.</t>
  </si>
  <si>
    <t>Expedientes laborales y métricas</t>
  </si>
  <si>
    <t>5</t>
  </si>
  <si>
    <t>Proveedor crítico, cadena opaca, excepción contractual, transferencia sin cierre o plan de salida.</t>
  </si>
  <si>
    <t>Operación</t>
  </si>
  <si>
    <t>Aporta operación, continuidad y gobierno de ATL-AI-05; asegura los controles de primera línea de su ámbito.</t>
  </si>
  <si>
    <t>Responsable de asignación</t>
  </si>
  <si>
    <t>Indicadores y decisiones</t>
  </si>
  <si>
    <t>6</t>
  </si>
  <si>
    <t>Plan anual de pruebas, alfabetización, seguimiento de incidentes y revisión de Dirección.</t>
  </si>
  <si>
    <t>DPD</t>
  </si>
  <si>
    <t>Asesor y supervisor independiente</t>
  </si>
  <si>
    <t>Asesora y supervisa con independencia RGPD, EIPD, artículo 22, derechos y transferencias; emite opinión y documenta discrepancias.</t>
  </si>
  <si>
    <t>Permanente; acceso directo a Dirección</t>
  </si>
  <si>
    <t>DPD externo o adjunto</t>
  </si>
  <si>
    <t>Opiniones, consultas y escalados</t>
  </si>
  <si>
    <t>7</t>
  </si>
  <si>
    <t>Autorizar, previa opinión del DPD, pruebas de sesgo con categorías especiales conforme al artículo 4 bis, necesidad estricta y garantías reforzadas.</t>
  </si>
  <si>
    <t>Propietario del Sistema y funciones especializadas</t>
  </si>
  <si>
    <t>Responsable operativo / invitado</t>
  </si>
  <si>
    <t>Según sistema, fase, cambio o incidente</t>
  </si>
  <si>
    <t>Designado por el área / suplencia definida</t>
  </si>
  <si>
    <t>Ficha, decisiones, registros, incidentes y cierres</t>
  </si>
  <si>
    <t>2. RACI DE PROCESOS CLAVE</t>
  </si>
  <si>
    <t>RACI: A = aprueba y responde; R = ejecuta; C = consultado; I = informado. En decisiones reservadas, Dirección sustituye al Comité como A; el Comité decide únicamente dentro del umbral delegado.</t>
  </si>
  <si>
    <t>Proceso</t>
  </si>
  <si>
    <t>Dirección</t>
  </si>
  <si>
    <t>Legal / Privacidad</t>
  </si>
  <si>
    <t>RR. HH.</t>
  </si>
  <si>
    <t>Operaciones</t>
  </si>
  <si>
    <t>Compras</t>
  </si>
  <si>
    <t>RLT</t>
  </si>
  <si>
    <t>Propietario del Sistema</t>
  </si>
  <si>
    <t>Control Interno / Auditoría</t>
  </si>
  <si>
    <t>Alta/cambio/baja de IA</t>
  </si>
  <si>
    <t>A si reservada</t>
  </si>
  <si>
    <t>A</t>
  </si>
  <si>
    <t>R</t>
  </si>
  <si>
    <t>C</t>
  </si>
  <si>
    <t>I</t>
  </si>
  <si>
    <t>Ficha, checklist del gate y decisión</t>
  </si>
  <si>
    <t>Clasificación y transición</t>
  </si>
  <si>
    <t>Nota jurídica y decisión</t>
  </si>
  <si>
    <t>EIPD y privacidad</t>
  </si>
  <si>
    <t>EIPD, plan y opinión del DPD</t>
  </si>
  <si>
    <t>Supervisión humana</t>
  </si>
  <si>
    <t>A/R</t>
  </si>
  <si>
    <t>Protocolo, muestra, razones y apartamientos</t>
  </si>
  <si>
    <t>Información/consulta laboral</t>
  </si>
  <si>
    <t>Dosier, información, consulta o informe</t>
  </si>
  <si>
    <t>Proveedor/contrato/transferencia</t>
  </si>
  <si>
    <t>DPA, TIA, cadena y decisión</t>
  </si>
  <si>
    <t>Incidente/suspensión</t>
  </si>
  <si>
    <t>A si impacto material</t>
  </si>
  <si>
    <t>Registro, decisión, notificación y postmortem</t>
  </si>
  <si>
    <t>Revisión de Dirección y evaluación independiente</t>
  </si>
  <si>
    <t>Panel, informe y nueva prueba</t>
  </si>
  <si>
    <t>Política y apetito de riesgo</t>
  </si>
  <si>
    <t>Política, umbrales y acta de aprobación</t>
  </si>
  <si>
    <t>3. CADENCIAS Y FOROS</t>
  </si>
  <si>
    <t>Foro</t>
  </si>
  <si>
    <t>Responsable</t>
  </si>
  <si>
    <t>Entrada mínima</t>
  </si>
  <si>
    <t>Salida / decisión</t>
  </si>
  <si>
    <t>Escalado</t>
  </si>
  <si>
    <t>Panel, P0, incidentes, proveedores y cambios</t>
  </si>
  <si>
    <t>Acta, decisiones y aceptación o escalado</t>
  </si>
  <si>
    <t>Revisión de sistemas 01-06</t>
  </si>
  <si>
    <t>Mensual para 01/02/05; trimestral y por cambio para 03/04/06</t>
  </si>
  <si>
    <t>Indicadores, desviaciones, sesgo, apartamientos, quejas, cambios y proveedor</t>
  </si>
  <si>
    <t>Continuar, corregir, condicionar o suspender</t>
  </si>
  <si>
    <t>Revisión de privacidad/EIPD</t>
  </si>
  <si>
    <t>Por cambio y anual</t>
  </si>
  <si>
    <t>Responsable del tratamiento / Propietario</t>
  </si>
  <si>
    <t>Cambio, RAT, riesgo, borrador de EIPD y medidas</t>
  </si>
  <si>
    <t>EIPD y plan aprobados; opinión del DPD</t>
  </si>
  <si>
    <t>Proveedor crítico</t>
  </si>
  <si>
    <t>Trimestral en la primera fase; después, anual</t>
  </si>
  <si>
    <t>SLA, incidentes, cambios y subencargados</t>
  </si>
  <si>
    <t>Remediación, renovación o salida</t>
  </si>
  <si>
    <t>RLT, igualdad y PRL</t>
  </si>
  <si>
    <t>Según materia y antes de decisiones cubiertas</t>
  </si>
  <si>
    <t>Recursos Humanos</t>
  </si>
  <si>
    <t>Dosier, impacto y calendario</t>
  </si>
  <si>
    <t>Información, consulta o informe</t>
  </si>
  <si>
    <t>Evaluación independiente</t>
  </si>
  <si>
    <t>Semestral durante la implantación; después, anual según riesgo</t>
  </si>
  <si>
    <t>Muestra y marco de control</t>
  </si>
  <si>
    <t>Hallazgos, nueva prueba y opinión</t>
  </si>
  <si>
    <t>Dirección / Comité</t>
  </si>
  <si>
    <t>Revisión de Dirección</t>
  </si>
  <si>
    <t>Semestral el primer año; después anual y extraordinaria ante cambio material</t>
  </si>
  <si>
    <t>Sponsor ejecutivo</t>
  </si>
  <si>
    <t>Panel, riesgo residual, incidentes, proveedores y avance del programa</t>
  </si>
  <si>
    <t>Apetito y recursos confirmados; riesgos aceptados, corregidos o escalados</t>
  </si>
  <si>
    <t>Dirección / órgano de administración</t>
  </si>
  <si>
    <t>BLOQUE E · REGISTRO DE EVIDENCIAS</t>
  </si>
  <si>
    <t>Peticiones necesarias para cerrar hallazgos y demostrar diseño, operación y efectividad</t>
  </si>
  <si>
    <t>No se infiere la existencia de evidencias por el mero hecho de que el sistema esté contratado o en uso. «Parcial» describe únicamente la documentación indicada; el DPD no es propietario operativo de la evidencia.</t>
  </si>
  <si>
    <t>Evidencia ID</t>
  </si>
  <si>
    <t>Paquete / documento</t>
  </si>
  <si>
    <t>Objetivo de auditoría</t>
  </si>
  <si>
    <t>Solicitar a</t>
  </si>
  <si>
    <t>Fecha límite</t>
  </si>
  <si>
    <t>Dependencia</t>
  </si>
  <si>
    <t>Criterio de suficiencia</t>
  </si>
  <si>
    <t>Riesgo si falta</t>
  </si>
  <si>
    <t>Obligaciones / controles</t>
  </si>
  <si>
    <t>Observación</t>
  </si>
  <si>
    <t>EV-001</t>
  </si>
  <si>
    <t>Contrato, orden de compra y anexos</t>
  </si>
  <si>
    <t>Fecha/alcance/versión/servicio</t>
  </si>
  <si>
    <t>No aportada</t>
  </si>
  <si>
    <t>RM-13</t>
  </si>
  <si>
    <t>Documento vigente, firmado y completo</t>
  </si>
  <si>
    <t>No cerrar transición/roles</t>
  </si>
  <si>
    <t>AI-003; DP-001</t>
  </si>
  <si>
    <t>EV-002</t>
  </si>
  <si>
    <t>Contrato, DPA y CCT/TIA</t>
  </si>
  <si>
    <t>Roles y transferencias EE. UU.</t>
  </si>
  <si>
    <t>Legal/Privacy</t>
  </si>
  <si>
    <t>DPA firmado, CCT módulos correctos, TIA y medidas</t>
  </si>
  <si>
    <t>Transferencia no validada</t>
  </si>
  <si>
    <t>DP-015; CTL-005</t>
  </si>
  <si>
    <t>Solo consta referencia a CCT</t>
  </si>
  <si>
    <t>EV-003</t>
  </si>
  <si>
    <t>Contrato, cadena LLM e instrucciones de clientes</t>
  </si>
  <si>
    <t>Roles responsable/encargado, proveedor, datos y ubicaciones</t>
  </si>
  <si>
    <t>Legal / Delivery / Procurement</t>
  </si>
  <si>
    <t>Contratos cliente/DPA, instrucciones, entidades, modelo, subencargados, retención y training use</t>
  </si>
  <si>
    <t>Cadena opaca</t>
  </si>
  <si>
    <t>AI-016; DP-016</t>
  </si>
  <si>
    <t>EV-004</t>
  </si>
  <si>
    <t>Contrato/DPA/subencargados</t>
  </si>
  <si>
    <t>Roles, retención y cadena LLM</t>
  </si>
  <si>
    <t>Marketing/Legal</t>
  </si>
  <si>
    <t>Documento completo y mapa</t>
  </si>
  <si>
    <t>Tratamiento/transferencia no validado</t>
  </si>
  <si>
    <t>DP-001; DP-016</t>
  </si>
  <si>
    <t>EV-005</t>
  </si>
  <si>
    <t>Contrato, adecuación UK y onward transfers</t>
  </si>
  <si>
    <t>Transferencia y alcance</t>
  </si>
  <si>
    <t>Procurement/Privacy</t>
  </si>
  <si>
    <t>Entidad UK, decisión 2025/2574, subencargados y fallback</t>
  </si>
  <si>
    <t>Cobertura incompleta</t>
  </si>
  <si>
    <t>DP-017; CTL-005</t>
  </si>
  <si>
    <t>Adecuación/fallback mencionados</t>
  </si>
  <si>
    <t>EV-006</t>
  </si>
  <si>
    <t>Contrato/DPA y configuración anonimización</t>
  </si>
  <si>
    <t>Rol RGPD y anonimato</t>
  </si>
  <si>
    <t>People/Privacy</t>
  </si>
  <si>
    <t>Flujo, claves, umbrales, texto libre y subencargados</t>
  </si>
  <si>
    <t>Anonimato no probado</t>
  </si>
  <si>
    <t>DP-005; CTL-020</t>
  </si>
  <si>
    <t>EV-007</t>
  </si>
  <si>
    <t>Transferencias ocultas</t>
  </si>
  <si>
    <t>EV-008</t>
  </si>
  <si>
    <t>Instrucciones y documentación técnica</t>
  </si>
  <si>
    <t>Art26 y EIPD</t>
  </si>
  <si>
    <t>Proveedor/IT</t>
  </si>
  <si>
    <t>Uso no verificable</t>
  </si>
  <si>
    <t>AI-004; AI-005; AI-006; AI-007; AI-008; AI-009; AI-011; AI-012; CTL-006</t>
  </si>
  <si>
    <t>EV-009</t>
  </si>
  <si>
    <t>Art26, Art22 y EIPD</t>
  </si>
  <si>
    <t>Versión, lógica, variables, riesgos y monitorización</t>
  </si>
  <si>
    <t>AI-004; AI-005; AI-006; AI-007; AI-008; AI-009; AI-010; AI-011; AI-012; CTL-006</t>
  </si>
  <si>
    <t>EV-010</t>
  </si>
  <si>
    <t>Versión, ranking, variables, limitaciones y monitorización</t>
  </si>
  <si>
    <t>EV-011</t>
  </si>
  <si>
    <t>Historial de versiones y cambios significativos</t>
  </si>
  <si>
    <t>Art111/transición</t>
  </si>
  <si>
    <t>IT/Proveedores</t>
  </si>
  <si>
    <t>RM-04; EV-008; EV-009; EV-010</t>
  </si>
  <si>
    <t>Puesta en servicio, releases, configuración y evaluación de cambio</t>
  </si>
  <si>
    <t>Régimen transitorio indeterminado</t>
  </si>
  <si>
    <t>AI-003; AI-017; CTL-002</t>
  </si>
  <si>
    <t>EV-012</t>
  </si>
  <si>
    <t>Umbrales/bandas y reglas de descarte</t>
  </si>
  <si>
    <t>Lógica y supervisión</t>
  </si>
  <si>
    <t>RM-05; RM-17</t>
  </si>
  <si>
    <t>Reglas actuales, responsables y change log</t>
  </si>
  <si>
    <t>Art22/discriminación</t>
  </si>
  <si>
    <t>EV-013</t>
  </si>
  <si>
    <t>Peso real del score</t>
  </si>
  <si>
    <t>Muestra suficiente con score, evidencia humana y resultado</t>
  </si>
  <si>
    <t>Intervención nominal</t>
  </si>
  <si>
    <t>EV-014</t>
  </si>
  <si>
    <t>Ranking, alternativas y asignaciones</t>
  </si>
  <si>
    <t>Peso top 3 y equidad</t>
  </si>
  <si>
    <t>Staffing</t>
  </si>
  <si>
    <t>RM-06; RM-17</t>
  </si>
  <si>
    <t>Muestra con candidatos considerados, razón y outcome</t>
  </si>
  <si>
    <t>Ranking determinante</t>
  </si>
  <si>
    <t>EV-015</t>
  </si>
  <si>
    <t>Logs de administración y uso</t>
  </si>
  <si>
    <t>Trazabilidad/monitorización</t>
  </si>
  <si>
    <t>IT</t>
  </si>
  <si>
    <t>RM-25</t>
  </si>
  <si>
    <t>Exportables, íntegros, con usuario/versión/acción</t>
  </si>
  <si>
    <t>Auditoría imposible</t>
  </si>
  <si>
    <t>AI-007; AI-009; CTL-013</t>
  </si>
  <si>
    <t>EV-016</t>
  </si>
  <si>
    <t>ROPA y mapa de tratamientos IA</t>
  </si>
  <si>
    <t>Accountability</t>
  </si>
  <si>
    <t>RM-03</t>
  </si>
  <si>
    <t>Seis sistemas y familias ATL03: finalidades, roles, bases, datos, destinatarios, plazos y DPD consultado</t>
  </si>
  <si>
    <t>Tratamientos fuera de registro</t>
  </si>
  <si>
    <t>DP-014</t>
  </si>
  <si>
    <t>EV-017</t>
  </si>
  <si>
    <t>Avisos a candidatos/empleados/visitantes</t>
  </si>
  <si>
    <t>Transparencia</t>
  </si>
  <si>
    <t>Privacy Operations / People / Marketing</t>
  </si>
  <si>
    <t>RM-26</t>
  </si>
  <si>
    <t>Texto vigente, entrega y versiones</t>
  </si>
  <si>
    <t>Opacidad</t>
  </si>
  <si>
    <t>EV-018</t>
  </si>
  <si>
    <t>Alto riesgo RGPD</t>
  </si>
  <si>
    <t>Head of Talent Acquisition</t>
  </si>
  <si>
    <t>Art. 35 completo, medidas, riesgo residual, aprobación del responsable y opinión DPD</t>
  </si>
  <si>
    <t>Uso alto riesgo sin evaluación</t>
  </si>
  <si>
    <t>AI-011; DP-002; DP-010; CTL-014</t>
  </si>
  <si>
    <t>EV-019</t>
  </si>
  <si>
    <t>Art. 22, transferencias, laboral, pruebas, aprobación del responsable y opinión DPD</t>
  </si>
  <si>
    <t>AI-011; DP-003; DP-011; CTL-015</t>
  </si>
  <si>
    <t>EV-020</t>
  </si>
  <si>
    <t>Head of Staffing</t>
  </si>
  <si>
    <t>Art. 22, equidad, laboral, transferencias, aprobación del responsable y opinión DPD</t>
  </si>
  <si>
    <t>AI-011; DP-012; CTL-016</t>
  </si>
  <si>
    <t>EV-021</t>
  </si>
  <si>
    <t>Decisión EIPD</t>
  </si>
  <si>
    <t>RM-14</t>
  </si>
  <si>
    <t>Decisión razonada, fecha, triggers, memo FRIA y constancia de asesoramiento DPD</t>
  </si>
  <si>
    <t>AI-013; DP-013; CTL-017</t>
  </si>
  <si>
    <t>Análisis jurídico existe, falta expediente operativo</t>
  </si>
  <si>
    <t>EV-022</t>
  </si>
  <si>
    <t>Pruebas de sesgo/error/calibración</t>
  </si>
  <si>
    <t>No discriminación/calidad</t>
  </si>
  <si>
    <t>RM-15</t>
  </si>
  <si>
    <t>Metodología, dataset, métricas, límites y remedio</t>
  </si>
  <si>
    <t>Discriminación no detectada</t>
  </si>
  <si>
    <t>AI-006; AI-019; DP-009; LAB-010; CTL-010; CTL-011; CTL-012</t>
  </si>
  <si>
    <t>EV-023</t>
  </si>
  <si>
    <t>Prueba de reidentificación y umbrales</t>
  </si>
  <si>
    <t>Anonimización</t>
  </si>
  <si>
    <t>Privacy Engineering</t>
  </si>
  <si>
    <t>RM-18</t>
  </si>
  <si>
    <t>RGPD aplicado incorrectamente</t>
  </si>
  <si>
    <t>DP-005; DP-009; LAB-004; CTL-020</t>
  </si>
  <si>
    <t>EV-024</t>
  </si>
  <si>
    <t>Configuración PulseMap sin categorías emocionales no necesarias</t>
  </si>
  <si>
    <t>RM-07</t>
  </si>
  <si>
    <t>Captura/export y control de cambio</t>
  </si>
  <si>
    <t>Inferencias innecesarias</t>
  </si>
  <si>
    <t>AI-002; CTL-020</t>
  </si>
  <si>
    <t>EV-025</t>
  </si>
  <si>
    <t>Política y reglas DLP IA generativa</t>
  </si>
  <si>
    <t>Seguridad/uso</t>
  </si>
  <si>
    <t>CISO/IT</t>
  </si>
  <si>
    <t>RM-09; RM-28</t>
  </si>
  <si>
    <t>Política, configuración y test</t>
  </si>
  <si>
    <t>Fuga de información</t>
  </si>
  <si>
    <t>DP-004; CTL-018</t>
  </si>
  <si>
    <t>EV-026</t>
  </si>
  <si>
    <t>Capturas y test chatbot</t>
  </si>
  <si>
    <t>RM-11</t>
  </si>
  <si>
    <t>Aviso antes de interacción y escalado humano</t>
  </si>
  <si>
    <t>Art50/transparencia</t>
  </si>
  <si>
    <t>AI-015; CTL-019</t>
  </si>
  <si>
    <t>EV-027</t>
  </si>
  <si>
    <t>Mapa RLT, centros y convenios</t>
  </si>
  <si>
    <t>Aplicabilidad laboral</t>
  </si>
  <si>
    <t>RM-12</t>
  </si>
  <si>
    <t>Destinatarios, centro, mandato y convenio</t>
  </si>
  <si>
    <t>Trámite a órgano incorrecto</t>
  </si>
  <si>
    <t>LAB-007; LAB-014; CTL-023</t>
  </si>
  <si>
    <t>EV-028</t>
  </si>
  <si>
    <t>Dossiers ET 64.4.d</t>
  </si>
  <si>
    <t>Información algorítmica</t>
  </si>
  <si>
    <t>Parámetros, reglas, instrucciones, lógica funcional y cambios</t>
  </si>
  <si>
    <t>AI-010; LAB-001; LAB-002; LAB-003; CTL-023</t>
  </si>
  <si>
    <t>EV-029</t>
  </si>
  <si>
    <t>Expedientes de informe ET 64.5</t>
  </si>
  <si>
    <t>02; 05</t>
  </si>
  <si>
    <t>Consulta/informe previo</t>
  </si>
  <si>
    <t>EV-027; EV-028</t>
  </si>
  <si>
    <t>Solicitud previa, info suficiente, informe/plazo y respuesta</t>
  </si>
  <si>
    <t>Decisión sin trámite</t>
  </si>
  <si>
    <t>AI-010; LAB-005; LAB-006; LAB-013; CTL-023</t>
  </si>
  <si>
    <t>EV-030</t>
  </si>
  <si>
    <t>Plan de igualdad y diagnóstico IA</t>
  </si>
  <si>
    <t>Igualdad</t>
  </si>
  <si>
    <t>RM-20</t>
  </si>
  <si>
    <t>Plan registrado y medidas/indicadores IA</t>
  </si>
  <si>
    <t>LAB-008; CTL-024</t>
  </si>
  <si>
    <t>EV-031</t>
  </si>
  <si>
    <t>Auditoría retributiva/registro</t>
  </si>
  <si>
    <t>Retribución</t>
  </si>
  <si>
    <t>Reward/Equality</t>
  </si>
  <si>
    <t>Datos, análisis del score y medidas</t>
  </si>
  <si>
    <t>Brecha salarial</t>
  </si>
  <si>
    <t>LAB-009</t>
  </si>
  <si>
    <t>EV-032</t>
  </si>
  <si>
    <t>Evaluación PRL y consulta</t>
  </si>
  <si>
    <t>Riesgo psicosocial</t>
  </si>
  <si>
    <t>RM-27</t>
  </si>
  <si>
    <t>Evaluación contextual, actas y medidas</t>
  </si>
  <si>
    <t>LAB-011; CTL-025</t>
  </si>
  <si>
    <t>EV-033</t>
  </si>
  <si>
    <t>Programa de alfabetización y competencia</t>
  </si>
  <si>
    <t>Art4</t>
  </si>
  <si>
    <t>L&amp;D</t>
  </si>
  <si>
    <t>RM-08</t>
  </si>
  <si>
    <t>Población, rol, contenido, evaluación y refresco</t>
  </si>
  <si>
    <t>Uso no competente</t>
  </si>
  <si>
    <t>AI-001; CTL-003</t>
  </si>
  <si>
    <t>EV-034</t>
  </si>
  <si>
    <t>Charter, nombramientos y actas Comité IA</t>
  </si>
  <si>
    <t>Legal/Compliance</t>
  </si>
  <si>
    <t>RM-01; RM-02</t>
  </si>
  <si>
    <t>Gobernanza informal</t>
  </si>
  <si>
    <t>EV-035</t>
  </si>
  <si>
    <t>Respuesta</t>
  </si>
  <si>
    <t>RM-29</t>
  </si>
  <si>
    <t>Escenarios, tiempos, contactos, decisiones y actions</t>
  </si>
  <si>
    <t>AI-008; AI-018; CTL-027</t>
  </si>
  <si>
    <t>EV-036</t>
  </si>
  <si>
    <t>RM-31; RM-32</t>
  </si>
  <si>
    <t>Controles no probados</t>
  </si>
  <si>
    <t>EV-037</t>
  </si>
  <si>
    <t>Finalidad, licitud y control laboral</t>
  </si>
  <si>
    <t>RM-09; RM-18</t>
  </si>
  <si>
    <t>Uso secundario o vigilancia no evaluada</t>
  </si>
  <si>
    <t>AI-014; DP-004; DP-013; LAB-012; CTL-029; CTL-031</t>
  </si>
  <si>
    <t>Incluye reutilización de registros técnicos (logs), prompts, respuestas, categorías y resultados agregados.</t>
  </si>
  <si>
    <t>EV-038</t>
  </si>
  <si>
    <t>Política corporativa de uso responsable de IA y apetito de riesgo</t>
  </si>
  <si>
    <t>Gobernanza y derechos de decisión</t>
  </si>
  <si>
    <t>Dirección / AI Compliance</t>
  </si>
  <si>
    <t>RM-10</t>
  </si>
  <si>
    <t>Política aprobada con apetito, tolerancias, umbrales, escalado, caducidad y revisión</t>
  </si>
  <si>
    <t>Ausencia de marco para aceptar o escalar riesgo</t>
  </si>
  <si>
    <t>EV-039</t>
  </si>
  <si>
    <t>Procedimiento y checklist del gate</t>
  </si>
  <si>
    <t>Autorización del ciclo de vida</t>
  </si>
  <si>
    <t>AI Compliance / Propietarios</t>
  </si>
  <si>
    <t>RM-19</t>
  </si>
  <si>
    <t>Fases, desencadenantes, responsables, aprobaciones, evidencias, decisión y condiciones</t>
  </si>
  <si>
    <t>Altas o cambios no evaluados</t>
  </si>
  <si>
    <t>EV-040</t>
  </si>
  <si>
    <t>Registro de decisiones, excepciones y riesgo residual</t>
  </si>
  <si>
    <t>Trazabilidad del Comité</t>
  </si>
  <si>
    <t>RM-02; RM-10; RM-19</t>
  </si>
  <si>
    <t>Caso, decisión, competente, responsable, medidas, caducidad, revisión y discrepancia del DPD</t>
  </si>
  <si>
    <t>Aceptaciones no trazables</t>
  </si>
  <si>
    <t>CTL-030; CTL-032; CTL-033</t>
  </si>
  <si>
    <t>EV-041</t>
  </si>
  <si>
    <t>Expediente de prueba de sesgo con categorías especiales</t>
  </si>
  <si>
    <t>Art. 4 bis y privacidad</t>
  </si>
  <si>
    <t>Equality / Privacidad</t>
  </si>
  <si>
    <t>RM-15; RM-19</t>
  </si>
  <si>
    <t>Estricta necesidad, alternativas, base del art. 6, opinión del DPD, autorización, segregación, no cesión, supresión y RAT</t>
  </si>
  <si>
    <t>Tratamiento ilícito o excesivo de categorías especiales</t>
  </si>
  <si>
    <t>AI-019; CTL-010; CTL-011; CTL-012; CTL-033</t>
  </si>
  <si>
    <t>EV-042</t>
  </si>
  <si>
    <t>Expedientes versionados de sistema y registro de cambios</t>
  </si>
  <si>
    <t>Ciclo de vida, art. 111 y reconstrucción de decisiones</t>
  </si>
  <si>
    <t>Propietarios / IT</t>
  </si>
  <si>
    <t>RM-03; RM-04; RM-19; RM-30</t>
  </si>
  <si>
    <t>6/6 expedientes con versión, configuración, puesta en servicio, cambio, evaluación del art. 111, autorización y retirada</t>
  </si>
  <si>
    <t>Imposibilidad de reconstruir aplicabilidad y cambios</t>
  </si>
  <si>
    <t>AI-003; AI-017; DP-014; CTL-001; CTL-006; CTL-033</t>
  </si>
  <si>
    <t>MATRIZ INTEGRAL · FUENTES Y CORTE REGULATORIO</t>
  </si>
  <si>
    <t>Inventario de fuentes primarias/oficiales UE y España, jurisprudencia y documentos del caso</t>
  </si>
  <si>
    <t>URL oficiales y ubicaciones del proyecto. Corte jurídico: 27/07/2026. Inventario reconciliado con la bibliografía del informe el 25/08/2026; cada fila conserva su fecha y cautela. Las fuentes posteriores al corte no alteran por sí solas la fotografía jurídica auditada.</t>
  </si>
  <si>
    <t>Categoría</t>
  </si>
  <si>
    <t>Fuente / título</t>
  </si>
  <si>
    <t>Fecha / versión</t>
  </si>
  <si>
    <t>Uso principal</t>
  </si>
  <si>
    <t>Estado al corte</t>
  </si>
  <si>
    <t>URL oficial / ubicación</t>
  </si>
  <si>
    <t>Cautela</t>
  </si>
  <si>
    <t>SRC-001</t>
  </si>
  <si>
    <t>Caso</t>
  </si>
  <si>
    <t>Documentación de Atlas v2.0</t>
  </si>
  <si>
    <t>mayo 2026</t>
  </si>
  <si>
    <t>Hechos, sistemas, escala, proveedores y uso</t>
  </si>
  <si>
    <t>Fuente del supuesto</t>
  </si>
  <si>
    <t>documentacion/Documentación de Atlas.pdf</t>
  </si>
  <si>
    <t>No equivale a evidencia de control</t>
  </si>
  <si>
    <t>SRC-002</t>
  </si>
  <si>
    <t>Autoridad española</t>
  </si>
  <si>
    <t>AEPD — Requisitos para auditorías de tratamientos que incluyan IA</t>
  </si>
  <si>
    <t>enero 2021</t>
  </si>
  <si>
    <t>Documento oficial marcado «En revisión»</t>
  </si>
  <si>
    <t>https://www.aepd.es/documento/requisitos-auditorias-tratamientos-incluyan-ia.pdf</t>
  </si>
  <si>
    <t>Perspectiva de protección de datos; lista orientativa y no exhaustiva.</t>
  </si>
  <si>
    <t>SRC-003</t>
  </si>
  <si>
    <t>Normativa UE</t>
  </si>
  <si>
    <t>Reglamento (UE) 2024/1689 — AI Act</t>
  </si>
  <si>
    <t>13-06-2024</t>
  </si>
  <si>
    <t>Marco, roles, riesgo y obligaciones</t>
  </si>
  <si>
    <t>Vigente</t>
  </si>
  <si>
    <t>https://eur-lex.europa.eu/eli/reg/2024/1689/oj?locale=es</t>
  </si>
  <si>
    <t>Aplicar junto con las modificaciones del Reglamento (UE) 2026/1744, publicado el 24/07/2026 y en vigor desde el 27/07/2026.</t>
  </si>
  <si>
    <t>SRC-004</t>
  </si>
  <si>
    <t>AI Act art. 4 — alfabetización</t>
  </si>
  <si>
    <t>Texto modificado por Reglamento (UE) 2026/1744</t>
  </si>
  <si>
    <t>Alfabetización IA</t>
  </si>
  <si>
    <t>Aplicable desde 02-02-2025</t>
  </si>
  <si>
    <t>https://ai-act-service-desk.ec.europa.eu/en/ai-act/article-4</t>
  </si>
  <si>
    <t>Obligación de adoptar medidas proporcionadas que apoyen el desarrollo de alfabetización; no garantiza un resultado uniforme.</t>
  </si>
  <si>
    <t>SRC-005</t>
  </si>
  <si>
    <t>AI Act art. 5 — prácticas prohibidas</t>
  </si>
  <si>
    <t>Texto vigente</t>
  </si>
  <si>
    <t>Emociones/biometría y change guard</t>
  </si>
  <si>
    <t>https://ai-act-service-desk.ec.europa.eu/en/ai-act/article-5</t>
  </si>
  <si>
    <t>PulseMap textual no se califica como reconocimiento de emociones del AI Act</t>
  </si>
  <si>
    <t>SRC-006</t>
  </si>
  <si>
    <t>AI Act art. 26 — desplegadores de alto riesgo</t>
  </si>
  <si>
    <t>Instrucciones, oversight, datos, registros técnicos (logs), monitorización, trabajadores</t>
  </si>
  <si>
    <t>Calendario condicionado</t>
  </si>
  <si>
    <t>https://ai-act-service-desk.ec.europa.eu/en/ai-act/article-26</t>
  </si>
  <si>
    <t>Para sistemas autónomos del anexo III: 02/12/2027, sujeto al art. 111 y a cambios significativos; anticipar controles conectados con RGPD y Derecho laboral.</t>
  </si>
  <si>
    <t>SRC-007</t>
  </si>
  <si>
    <t>AI Act art. 27 — FRIA</t>
  </si>
  <si>
    <t>Aplicabilidad FRIA</t>
  </si>
  <si>
    <t>No obligatoria para Atlas con hechos actuales</t>
  </si>
  <si>
    <t>https://ai-act-service-desk.ec.europa.eu/en/ai-act/article-27</t>
  </si>
  <si>
    <t>Revisar si cambia rol/actividad</t>
  </si>
  <si>
    <t>SRC-008</t>
  </si>
  <si>
    <t>AI Act art. 50 — transparencia</t>
  </si>
  <si>
    <t>https://ai-act-service-desk.ec.europa.eu/en/ai-act/article-50</t>
  </si>
  <si>
    <t>Separar deber de proveedor y desplegador</t>
  </si>
  <si>
    <t>SRC-009</t>
  </si>
  <si>
    <t>AI Act art. 111 — sistemas ya introducidos</t>
  </si>
  <si>
    <t>Régimen transitorio</t>
  </si>
  <si>
    <t>https://ai-act-service-desk.ec.europa.eu/en/ai-act/article-111</t>
  </si>
  <si>
    <t>Exige hechos técnicos de puesta en servicio/cambio</t>
  </si>
  <si>
    <t>SRC-010</t>
  </si>
  <si>
    <t>AI Act art. 113 — entrada en vigor y aplicación</t>
  </si>
  <si>
    <t>Calendario</t>
  </si>
  <si>
    <t>https://ai-act-service-desk.ec.europa.eu/en/ai-act/article-113</t>
  </si>
  <si>
    <t>Calendario modificado por el Reglamento (UE) 2026/1744; leer junto con sus disposiciones transitorias.</t>
  </si>
  <si>
    <t>SRC-011</t>
  </si>
  <si>
    <t>Fuente UE oficial</t>
  </si>
  <si>
    <t>Consejo: luz verde final a simplificación AI Act</t>
  </si>
  <si>
    <t>29-06-2026</t>
  </si>
  <si>
    <t>Estado legislativo del Digital Omnibus</t>
  </si>
  <si>
    <t>Antecedente legislativo; acto ya publicado</t>
  </si>
  <si>
    <t>https://www.consilium.europa.eu/en/press/press-releases/2026/06/29/artificial-intelligence-council-gives-final-green-light-to-simplify-and-streamline-rules/</t>
  </si>
  <si>
    <t>Fuente histórica del procedimiento; para el derecho aplicable usar el Reglamento (UE) 2026/1744 publicado en el DOUE.</t>
  </si>
  <si>
    <t>SRC-012</t>
  </si>
  <si>
    <t>Reglamento (UE) 2026/1744 — simplificación de determinadas normas sobre IA</t>
  </si>
  <si>
    <t>DOUE 24/07/2026; en vigor 27/07/2026</t>
  </si>
  <si>
    <t>Art. 4, art. 4 bis, prohibiciones, art. 50 y calendario de alto riesgo</t>
  </si>
  <si>
    <t>https://eur-lex.europa.eu/eli/reg/2026/1744/oj?locale=es</t>
  </si>
  <si>
    <t>Aplicar el calendario y las condiciones transitorias del texto publicado.</t>
  </si>
  <si>
    <t>SRC-013</t>
  </si>
  <si>
    <t>Reglamento (UE) 2016/679 — RGPD</t>
  </si>
  <si>
    <t>27-04-2016</t>
  </si>
  <si>
    <t>Principios, roles, licitud, derechos, Art22, EIPD, seguridad y transferencias</t>
  </si>
  <si>
    <t>https://eur-lex.europa.eu/eli/reg/2016/679/oj?locale=es</t>
  </si>
  <si>
    <t>Aplicación por operación concreta</t>
  </si>
  <si>
    <t>SRC-014</t>
  </si>
  <si>
    <t>Orientación CEPD</t>
  </si>
  <si>
    <t>Guidelines 07/2020 responsable/encargado</t>
  </si>
  <si>
    <t>07-07-2021 final</t>
  </si>
  <si>
    <t>Roles funcionales</t>
  </si>
  <si>
    <t>https://www.edpb.europa.eu/documents/guideline/guidelines-072020-on-the-concepts-of-controller-and-processor-in-the-gdpr_en</t>
  </si>
  <si>
    <t>La etiqueta contractual no decide el rol</t>
  </si>
  <si>
    <t>SRC-015</t>
  </si>
  <si>
    <t>Opinion 22/2024 encargados/subencargados</t>
  </si>
  <si>
    <t>09-10-2024</t>
  </si>
  <si>
    <t>Cadena y garantías</t>
  </si>
  <si>
    <t>https://www.edpb.europa.eu/documents/opinion-of-the-board-art-64/opinion-222024-on-certain-obligations-following-from-the_en</t>
  </si>
  <si>
    <t>Accesos de matriz/terceros deben mapearse</t>
  </si>
  <si>
    <t>SRC-016</t>
  </si>
  <si>
    <t>Opinion 28/2024 sobre modelos de IA</t>
  </si>
  <si>
    <t>18-12-2024</t>
  </si>
  <si>
    <t>Anonimato, interés legítimo y modelos</t>
  </si>
  <si>
    <t>https://www.edpb.europa.eu/documents/opinion-of-the-board-art-64/opinion-282024-on-certain-data-protection-aspects-related-to_en</t>
  </si>
  <si>
    <t>No presume anonimato</t>
  </si>
  <si>
    <t>SRC-017</t>
  </si>
  <si>
    <t>Orientación CEPD/GT29</t>
  </si>
  <si>
    <t>WP251 rev.01 decisiones automatizadas y perfilado</t>
  </si>
  <si>
    <t>06-02-2018</t>
  </si>
  <si>
    <t>Art. 22 e intervención humana</t>
  </si>
  <si>
    <t>Asumida por CEPD</t>
  </si>
  <si>
    <t>https://www.edpb.europa.eu/endorsed-wp29-guidelines_en</t>
  </si>
  <si>
    <t>Leer con jurisprudencia posterior</t>
  </si>
  <si>
    <t>SRC-018</t>
  </si>
  <si>
    <t>WP248 rev.01 EIPD</t>
  </si>
  <si>
    <t>04-10-2017</t>
  </si>
  <si>
    <t>Criterios de alto riesgo</t>
  </si>
  <si>
    <t>Criterios indicativos, no checklist mecánico</t>
  </si>
  <si>
    <t>SRC-019</t>
  </si>
  <si>
    <t>AEPD — realización de EIPD/listas art. 35</t>
  </si>
  <si>
    <t>actualización 23-04-2025</t>
  </si>
  <si>
    <t>Criterios y listas españolas</t>
  </si>
  <si>
    <t>https://www.aepd.es/derechos-y-deberes/cumple-tus-deberes/medidas-de-cumplimiento/realizacion-de-evaluaciones-de</t>
  </si>
  <si>
    <t>Verificar cambios en cada revisión</t>
  </si>
  <si>
    <t>SRC-020</t>
  </si>
  <si>
    <t>Jurisprudencia TJUE</t>
  </si>
  <si>
    <t>C-634/21 SCHUFA</t>
  </si>
  <si>
    <t>07-12-2023</t>
  </si>
  <si>
    <t>Concepto material de decisión automatizada/scoring</t>
  </si>
  <si>
    <t>https://curia.europa.eu/juris/liste.jsf?num=C-634/21</t>
  </si>
  <si>
    <t>Aplicación depende del peso determinante real</t>
  </si>
  <si>
    <t>SRC-021</t>
  </si>
  <si>
    <t>C-203/22 Dun &amp; Bradstreet Austria</t>
  </si>
  <si>
    <t>27-02-2025</t>
  </si>
  <si>
    <t>Explicación significativa y comprensible</t>
  </si>
  <si>
    <t>https://curia.europa.eu/juris/liste.jsf?num=C-203/22</t>
  </si>
  <si>
    <t>Exige información que permita comprender e impugnar</t>
  </si>
  <si>
    <t>SRC-022</t>
  </si>
  <si>
    <t>Decisión (UE) 2021/914 — CCT</t>
  </si>
  <si>
    <t>04-06-2021</t>
  </si>
  <si>
    <t>https://eur-lex.europa.eu/eli/dec_impl/2021/914/oj</t>
  </si>
  <si>
    <t>Requiere evaluación del destino y medidas cuando proceda</t>
  </si>
  <si>
    <t>SRC-023</t>
  </si>
  <si>
    <t>Decisión (UE) 2023/1795 — EU-US DPF</t>
  </si>
  <si>
    <t>10-07-2023</t>
  </si>
  <si>
    <t>Adecuación EE. UU. para entidades certificadas</t>
  </si>
  <si>
    <t>Vigente al corte</t>
  </si>
  <si>
    <t>https://eur-lex.europa.eu/eli/dec_impl/2023/1795/oj</t>
  </si>
  <si>
    <t>Verificar certificación y recurso pendiente</t>
  </si>
  <si>
    <t>SRC-024</t>
  </si>
  <si>
    <t>Decisión (UE) 2021/1772 sobre adecuación del Reino Unido, modificada por Decisión (UE) 2025/2574</t>
  </si>
  <si>
    <t>28-06-2021; modificación 19-12-2025</t>
  </si>
  <si>
    <t>Transferencia a Reino Unido</t>
  </si>
  <si>
    <t>Vigente hasta 27-12-2031</t>
  </si>
  <si>
    <t>https://eur-lex.europa.eu/eli/dec_impl/2025/2574/oj</t>
  </si>
  <si>
    <t>No cubre automáticamente onward transfers</t>
  </si>
  <si>
    <t>SRC-025</t>
  </si>
  <si>
    <t>Normativa española</t>
  </si>
  <si>
    <t>Estatuto de los Trabajadores</t>
  </si>
  <si>
    <t>texto consolidado actualizado 04-12-2025</t>
  </si>
  <si>
    <t>Arts. 64.4.d, 64.5, 41</t>
  </si>
  <si>
    <t>https://www.boe.es/buscar/act.php?id=BOE-A-2015-11430</t>
  </si>
  <si>
    <t>Texto consolidado BOE informativo; acudir a publicación oficial para litigio</t>
  </si>
  <si>
    <t>SRC-026</t>
  </si>
  <si>
    <t>Guía oficial española</t>
  </si>
  <si>
    <t>Guía práctica y herramienta sobre obligación empresarial de información algorítmica</t>
  </si>
  <si>
    <t>2022</t>
  </si>
  <si>
    <t>Interpretación operativa art. 64.4.d</t>
  </si>
  <si>
    <t>Orientación oficial</t>
  </si>
  <si>
    <t>https://www.mites.gob.es/ficheros/ministerio/inicio_destacados/Guia_Algoritmos_ES.pdf</t>
  </si>
  <si>
    <t>No sustituye norma/jurisprudencia</t>
  </si>
  <si>
    <t>SRC-027</t>
  </si>
  <si>
    <t>LO 3/2007 igualdad efectiva</t>
  </si>
  <si>
    <t>texto vigente</t>
  </si>
  <si>
    <t>Plan e igualdad</t>
  </si>
  <si>
    <t>https://www.boe.es/buscar/act.php?id=BOE-A-2007-6115</t>
  </si>
  <si>
    <t>Aplicar con RD 901/2020</t>
  </si>
  <si>
    <t>SRC-028</t>
  </si>
  <si>
    <t>RD 901/2020 planes de igualdad</t>
  </si>
  <si>
    <t>13-10-2020</t>
  </si>
  <si>
    <t>Diagnóstico, negociación y registro</t>
  </si>
  <si>
    <t>https://www.boe.es/buscar/act.php?id=BOE-A-2020-12214</t>
  </si>
  <si>
    <t>Atlas supera umbral de 50 personas en España</t>
  </si>
  <si>
    <t>SRC-029</t>
  </si>
  <si>
    <t>RD 902/2020 igualdad retributiva</t>
  </si>
  <si>
    <t>Registro/auditoría retributiva</t>
  </si>
  <si>
    <t>https://www.boe.es/buscar/act.php?id=BOE-A-2020-12215</t>
  </si>
  <si>
    <t>Conectar score solo con datos necesarios y base</t>
  </si>
  <si>
    <t>SRC-030</t>
  </si>
  <si>
    <t>Ley 15/2022 igualdad de trato</t>
  </si>
  <si>
    <t>12-07-2022</t>
  </si>
  <si>
    <t>No discriminación algorítmica/laboral</t>
  </si>
  <si>
    <t>https://www.boe.es/buscar/act.php?id=BOE-A-2022-11589</t>
  </si>
  <si>
    <t>Evaluar impacto y causalidad</t>
  </si>
  <si>
    <t>SRC-031</t>
  </si>
  <si>
    <t>Ley 31/1995 PRL</t>
  </si>
  <si>
    <t>08-11-1995</t>
  </si>
  <si>
    <t>Riesgos psicosociales/nuevas tecnologías</t>
  </si>
  <si>
    <t>https://www.boe.es/buscar/act.php?id=BOE-A-1995-24292</t>
  </si>
  <si>
    <t>Aplicación requiere evaluación contextual</t>
  </si>
  <si>
    <t>SRC-032</t>
  </si>
  <si>
    <t>LO 3/2018 LOPDGDD</t>
  </si>
  <si>
    <t>05-12-2018</t>
  </si>
  <si>
    <t>Derechos digitales laborales</t>
  </si>
  <si>
    <t>https://www.boe.es/buscar/act.php?id=BOE-A-2018-16673</t>
  </si>
  <si>
    <t>Condicionado por telemetría/monitorización real</t>
  </si>
  <si>
    <t>SRC-033</t>
  </si>
  <si>
    <t>C-184/20 Vyriausioji tarnybinės etikos komisija</t>
  </si>
  <si>
    <t>01-08-2022</t>
  </si>
  <si>
    <t>Categorías especiales e inferencias</t>
  </si>
  <si>
    <t>https://curia.europa.eu/juris/liste.jsf?num=C-184/20</t>
  </si>
  <si>
    <t>Aplicar solo cuando el tratamiento revele efectivamente una categoría del art. 9.</t>
  </si>
  <si>
    <t>SRC-034</t>
  </si>
  <si>
    <t>Organismo técnico español</t>
  </si>
  <si>
    <t>INSST — desafíos de la digitalización y riesgos psicosociales</t>
  </si>
  <si>
    <t>2023</t>
  </si>
  <si>
    <t>Hipótesis y factores PRL en gestión algorítmica</t>
  </si>
  <si>
    <t>Orientación técnica oficial</t>
  </si>
  <si>
    <t>https://www.insst.es/documentacion/material-tecnico/documentos-tecnicos/desafios-digitalizacion-para-seguridad-y-salud-en-trabajo-emergencia-riesgos-psicosociales-y-trabajo-plataformas-digitales-ano-2023</t>
  </si>
  <si>
    <t>No convierte riesgos plausibles en daños acreditados; exige evaluación contextual.</t>
  </si>
  <si>
    <t>SRC-035</t>
  </si>
  <si>
    <t>Real Decreto Legislativo 5/2000 — LISOS</t>
  </si>
  <si>
    <t>https://www.boe.es/eli/es/rdlg/2000/08/04/5/con</t>
  </si>
  <si>
    <t>La tipificación y graduación dependen de hechos y procedimiento.</t>
  </si>
  <si>
    <t>SRC-036</t>
  </si>
  <si>
    <t>Parlamento Europeo — procedimiento 2025/0359(COD)</t>
  </si>
  <si>
    <t>procedimiento completado en julio de 2026</t>
  </si>
  <si>
    <t>Procedimiento completado; acto publicado</t>
  </si>
  <si>
    <t>https://oeil.europarl.europa.eu/oeil/en/procedure-file?reference=2025%2F0359%28COD%29</t>
  </si>
  <si>
    <t>Fuente histórica del procedimiento legislativo; usar EUR-Lex para el texto vigente.</t>
  </si>
  <si>
    <t>SRC-037</t>
  </si>
  <si>
    <t>Informe / proyecto</t>
  </si>
  <si>
    <t>Informe de Auditoría de los sistemas IA de Atlas</t>
  </si>
  <si>
    <t>julio-agosto 2026</t>
  </si>
  <si>
    <t>Fuente secundaria de análisis del proyecto</t>
  </si>
  <si>
    <t>entregables/Informe de Auditoría de los Sistemas IA de Atlas. Definitivo.pdf</t>
  </si>
  <si>
    <t>Fuente secundaria del proyecto; no sustituye la normativa ni la evidencia primaria de los sistemas.</t>
  </si>
  <si>
    <t>SRC-038</t>
  </si>
  <si>
    <t>Orientación Comisión Europea</t>
  </si>
  <si>
    <t>Guidelines on transparency obligations for providers and deployers of certain AI systems</t>
  </si>
  <si>
    <t>20/07/2026</t>
  </si>
  <si>
    <t>Aplicación del art. 50</t>
  </si>
  <si>
    <t>https://digital-strategy.ec.europa.eu/en/library/guidelines-transparency-obligations-providers-and-deployers-ai-systems</t>
  </si>
  <si>
    <t>Orientación no vinculante; aplicar al uso concreto y distinguir obligaciones de proveedor y desplegador.</t>
  </si>
  <si>
    <t>SRC-039</t>
  </si>
  <si>
    <t>Guidelines 02/2026 on anonymisation</t>
  </si>
  <si>
    <t>consulta pública 08/07/2026–30/10/2026</t>
  </si>
  <si>
    <t>Anonimización y riesgo de reidentificación en ATL-AI-06</t>
  </si>
  <si>
    <t>Directrices en consulta al corte</t>
  </si>
  <si>
    <t>https://www.edpb.europa.eu/public-consultations/guidelines-022026-on-anonymisation_en</t>
  </si>
  <si>
    <t>No tratarlas como versión final; contrastar con el texto definitivo cuando se adopte.</t>
  </si>
  <si>
    <t>SRC-040</t>
  </si>
  <si>
    <t>Trabajo legislativo español</t>
  </si>
  <si>
    <t>Proyecto de Ley Orgánica para el buen uso y la gobernanza de la inteligencia artificial</t>
  </si>
  <si>
    <t>BOCG A-97-1, 12-06-2026</t>
  </si>
  <si>
    <t>En tramitación al corte</t>
  </si>
  <si>
    <t>https://www.congreso.es/public_oficiales/L15/CONG/BOCG/A/BOCG-15-A-97-1.PDF</t>
  </si>
  <si>
    <t>No tratar como Derecho vigente; verificar texto y estado antes de uso jurídico.</t>
  </si>
  <si>
    <t>SRC-041</t>
  </si>
  <si>
    <t>C-311/18 Data Protection Commissioner/Facebook Ireland y Schrems</t>
  </si>
  <si>
    <t>16-07-2020</t>
  </si>
  <si>
    <t>Transferencias, CCT y medidas suplementarias</t>
  </si>
  <si>
    <t>https://curia.europa.eu/juris/liste.jsf?num=C-311/18</t>
  </si>
  <si>
    <t>Las CCT no sustituyen la evaluación de la legislación y práctica del país de destino.</t>
  </si>
  <si>
    <t>SRC-042</t>
  </si>
  <si>
    <t>Guidelines on prohibited artificial intelligence practices under the AI Act</t>
  </si>
  <si>
    <t>C(2025) 5052 final; actualización 29-07-2025</t>
  </si>
  <si>
    <t>Prácticas prohibidas, social scoring y emociones</t>
  </si>
  <si>
    <t>Orientación oficial no vinculante</t>
  </si>
  <si>
    <t>https://digital-strategy.ec.europa.eu/en/library/commission-publishes-guidelines-prohibited-artificial-intelligence-ai-practices-defined-ai-act</t>
  </si>
  <si>
    <t>Interpretación autorizada reservada al TJUE; aplicar al funcionamiento real.</t>
  </si>
  <si>
    <t>SRC-043</t>
  </si>
  <si>
    <t>Draft guidelines on the classification of high-risk AI systems</t>
  </si>
  <si>
    <t>19-05-2026</t>
  </si>
  <si>
    <t>Clasificación de ATL-AI-01, 02 y 05</t>
  </si>
  <si>
    <t>Borrador sometido a consulta al corte</t>
  </si>
  <si>
    <t>https://digital-strategy.ec.europa.eu/en/library/draft-commission-guidelines-classification-high-risk-ai-systems</t>
  </si>
  <si>
    <t>No tratar como versión definitiva; revalidar cuando la Comisión publique el texto final.</t>
  </si>
  <si>
    <t>SRC-044</t>
  </si>
  <si>
    <t>Guidelines on the scope of obligations for providers of general-purpose AI models</t>
  </si>
  <si>
    <t>18-07-2025</t>
  </si>
  <si>
    <t>Diligencia sobre GPAI y cadena de ATL-AI-03</t>
  </si>
  <si>
    <t>https://digital-strategy.ec.europa.eu/en/library/guidelines-scope-obligations-providers-general-purpose-ai-models-under-ai-act</t>
  </si>
  <si>
    <t>Las obligaciones recaen en el proveedor GPAI; Atlas debe verificar la cadena y sus dependencias.</t>
  </si>
  <si>
    <t>SRC-045</t>
  </si>
  <si>
    <t>Código voluntario UE</t>
  </si>
  <si>
    <t>General-Purpose AI Code of Practice</t>
  </si>
  <si>
    <t>10-07-2025</t>
  </si>
  <si>
    <t>Diligencia contractual y adhesión de proveedores GPAI</t>
  </si>
  <si>
    <t>Instrumento voluntario</t>
  </si>
  <si>
    <t>https://digital-strategy.ec.europa.eu/en/policies/contents-code-gpai</t>
  </si>
  <si>
    <t>La adhesión facilita la demostración de cumplimiento, pero no equivale a certificación.</t>
  </si>
  <si>
    <t>SRC-046</t>
  </si>
  <si>
    <t>Recurso Comisión Europea</t>
  </si>
  <si>
    <t>Repository of AI literacy practices</t>
  </si>
  <si>
    <t>actualización 27-07-2026</t>
  </si>
  <si>
    <t>Diseño del programa de alfabetización del artículo 4</t>
  </si>
  <si>
    <t>Repositorio vivo oficial</t>
  </si>
  <si>
    <t>https://digital-strategy.ec.europa.eu/en/policies/repository-ai-literacy-practices</t>
  </si>
  <si>
    <t>Replicar una práctica no genera por sí solo presunción de cumplimiento.</t>
  </si>
  <si>
    <t>SRC-047</t>
  </si>
  <si>
    <t>Commission starts enforcing AI Act rules and new transparency requirements on 2 August</t>
  </si>
  <si>
    <t>31-07-2026</t>
  </si>
  <si>
    <t>Posterior al corte jurídico</t>
  </si>
  <si>
    <t>https://digital-strategy.ec.europa.eu/en/news/commission-starts-enforcing-ai-act-rules-and-new-transparency-requirements-2-august</t>
  </si>
  <si>
    <t>Fuente bibliográfica posterior al 27/07/2026; no altera por sí sola la fotografía jurídica del informe.</t>
  </si>
  <si>
    <t>SRC-048</t>
  </si>
  <si>
    <t>AESIA — recursos útiles y formativos de alfabetización en IA</t>
  </si>
  <si>
    <t>consulta 2026</t>
  </si>
  <si>
    <t>Recursos formativos para el artículo 4</t>
  </si>
  <si>
    <t>Recurso institucional</t>
  </si>
  <si>
    <t>https://www.aesia.gob.es/es</t>
  </si>
  <si>
    <t>El uso de cursos o recursos de AESIA no acredita por sí solo un programa proporcional al contexto de Atlas.</t>
  </si>
  <si>
    <t>SRC-049</t>
  </si>
  <si>
    <t>Guidelines 05/2020 on consent under Regulation 2016/679</t>
  </si>
  <si>
    <t>versión 1.1, 04-05-2020</t>
  </si>
  <si>
    <t>Versión final</t>
  </si>
  <si>
    <t>https://www.edpb.europa.eu/documents/guideline/guidelines-052020-on-consent-under-regulation-2016679_en</t>
  </si>
  <si>
    <t>El consentimiento laboral exige una evaluación especialmente estricta de libertad y consecuencias.</t>
  </si>
  <si>
    <t>SRC-050</t>
  </si>
  <si>
    <t>Guidelines 05/2021 on Article 3 and Chapter V GDPR</t>
  </si>
  <si>
    <t>versión 2.0, 24-02-2023</t>
  </si>
  <si>
    <t>Concepto de transferencia y acceso desde terceros países</t>
  </si>
  <si>
    <t>https://www.edpb.europa.eu/documents/guideline/guidelines-052021-on-the-interplay-between-the-application-of-article-3-and-the_en</t>
  </si>
  <si>
    <t>El acceso de una entidad separada en un tercer país puede constituir transferencia aunque pertenezca al mismo grupo.</t>
  </si>
  <si>
    <t>SRC-051</t>
  </si>
  <si>
    <t>Recommendations 01/2020 on supplementary measures for transfer tools</t>
  </si>
  <si>
    <t>versión final, 18-06-2021</t>
  </si>
  <si>
    <t>TIA y medidas suplementarias</t>
  </si>
  <si>
    <t>https://www.edpb.europa.eu/documents/recommendation/recommendations-012020-on-measures-that-supplement-transfer-tools-to_en</t>
  </si>
  <si>
    <t>Evaluar ruta, país, acceso y eficacia real de las medidas; suspender si no se garantiza protección equivalente.</t>
  </si>
  <si>
    <t>SRC-052</t>
  </si>
  <si>
    <t>AEPD — lista de tratamientos que requieren EIPD (art. 35.4 RGPD)</t>
  </si>
  <si>
    <t>06-05-2019</t>
  </si>
  <si>
    <t>Umbral de EIPD para 01, 02 y 05</t>
  </si>
  <si>
    <t>Orientación oficial vigente</t>
  </si>
  <si>
    <t>https://www.aepd.es/documento/listas-dpia-es-35-4.pdf</t>
  </si>
  <si>
    <t>Lista orientativa y no exhaustiva; la decisión final corresponde al responsable.</t>
  </si>
  <si>
    <t>SRC-053</t>
  </si>
  <si>
    <t>AEPD — Gestión del riesgo y evaluación de impacto en tratamientos de datos personales</t>
  </si>
  <si>
    <t>junio 2021</t>
  </si>
  <si>
    <t>Metodología de riesgo y EIPD</t>
  </si>
  <si>
    <t>Guía oficial</t>
  </si>
  <si>
    <t>https://www.aepd.es/guias/gestion-riesgo-y-evaluacion-impacto-en-tratamientos-datos-personales.pdf</t>
  </si>
  <si>
    <t>Adaptar la metodología al tratamiento y mantener separadas las responsabilidades del responsable y del DPD.</t>
  </si>
  <si>
    <t>SRC-054</t>
  </si>
  <si>
    <t>AEPD — ¿Cuál es la responsabilidad de un delegado de protección de datos?</t>
  </si>
  <si>
    <t>Criterio institucional</t>
  </si>
  <si>
    <t>https://www.aepd.es/preguntas-frecuentes/4-dpd/1-delegado-de-proteccion-de-datos/FAQ-0414-cual-es-la-responsabilidad-de-un-dpd</t>
  </si>
  <si>
    <t>La responsabilidad del cumplimiento recae en responsable o encargado, no personalmente en el DPD.</t>
  </si>
  <si>
    <t>SRC-055</t>
  </si>
  <si>
    <t>Estándar internacional</t>
  </si>
  <si>
    <t>ISO 19011:2026 — Guidelines for auditing management systems</t>
  </si>
  <si>
    <t>4.ª ed., mayo 2026</t>
  </si>
  <si>
    <t>Estándar voluntario publicado</t>
  </si>
  <si>
    <t>https://www.iso.org/standard/19011</t>
  </si>
  <si>
    <t>Guía metodológica; no constituye certificación ni criterio legal vinculante.</t>
  </si>
  <si>
    <t>SRC-056</t>
  </si>
  <si>
    <t>ISO/IEC 42001:2023 — Artificial intelligence management system</t>
  </si>
  <si>
    <t>diciembre 2023</t>
  </si>
  <si>
    <t>https://www.iso.org/standard/42001</t>
  </si>
  <si>
    <t>El informe utiliza su lógica de gestión; no presume implantación ni certificación.</t>
  </si>
  <si>
    <t>SRC-057</t>
  </si>
  <si>
    <t>ISO/IEC 23894:2023 — Guidance on AI risk management</t>
  </si>
  <si>
    <t>febrero 2023</t>
  </si>
  <si>
    <t>https://www.iso.org/standard/77304.html</t>
  </si>
  <si>
    <t>Referencia voluntaria; adaptar al contexto y a los criterios jurídicos aplicables.</t>
  </si>
  <si>
    <t>BLOQUE E · PARÁMETROS Y MÉTODO</t>
  </si>
  <si>
    <t>Criterios editables para puntuación, estados, prioridades y lectura del libro</t>
  </si>
  <si>
    <t>Las valoraciones iniciales son juicio auditor basado en la documentación disponible; deben actualizarse cuando llegue evidencia.</t>
  </si>
  <si>
    <t>Umbral / parámetro</t>
  </si>
  <si>
    <t>Valor</t>
  </si>
  <si>
    <t>Campo</t>
  </si>
  <si>
    <t>Escala</t>
  </si>
  <si>
    <t>1 / 0</t>
  </si>
  <si>
    <t>3 / 2</t>
  </si>
  <si>
    <t>5 / 4</t>
  </si>
  <si>
    <t>Fecha de corte</t>
  </si>
  <si>
    <t>Impacto</t>
  </si>
  <si>
    <t>1-5</t>
  </si>
  <si>
    <t>Limitado/reversible</t>
  </si>
  <si>
    <t>Relevante</t>
  </si>
  <si>
    <t>Severo: empleo, derechos, sanción o escala</t>
  </si>
  <si>
    <t>Crítico desde</t>
  </si>
  <si>
    <t>Probabilidad</t>
  </si>
  <si>
    <t>Remota</t>
  </si>
  <si>
    <t>Posible</t>
  </si>
  <si>
    <t>Casi cierta / patrón ya descrito</t>
  </si>
  <si>
    <t>Alto desde</t>
  </si>
  <si>
    <t>Madurez</t>
  </si>
  <si>
    <t>0-4</t>
  </si>
  <si>
    <t>Medio desde</t>
  </si>
  <si>
    <t>P0-P3</t>
  </si>
  <si>
    <t>P0: inmediato/legal/alto impacto</t>
  </si>
  <si>
    <t>P1: esencial siguiente</t>
  </si>
  <si>
    <t>P3: mejora</t>
  </si>
  <si>
    <t>REGLAS DE INTERPRETACIÓN</t>
  </si>
  <si>
    <t>Hecho</t>
  </si>
  <si>
    <t>Dato expresamente aportado por la documentación del caso.</t>
  </si>
  <si>
    <t>Requisito</t>
  </si>
  <si>
    <t>Obligación o criterio extraído de fuente oficial y vigente.</t>
  </si>
  <si>
    <t>Interpretación</t>
  </si>
  <si>
    <t>Aplicación jurídica razonada a los hechos; se explicitan condiciones y límites.</t>
  </si>
  <si>
    <t>Brecha</t>
  </si>
  <si>
    <t>Diferencia entre requisito/control y evidencia aportada; ausencia de evidencia no prueba incumplimiento material.</t>
  </si>
  <si>
    <t>Control</t>
  </si>
  <si>
    <t>Medida diseñada para prevenir, detectar o corregir el riesgo.</t>
  </si>
  <si>
    <t>Cierre</t>
  </si>
  <si>
    <t>Solo «Conforme/Efectivo» cuando exista evidencia suficiente y, para controles clave, una prueba de operación.</t>
  </si>
  <si>
    <t>Calendario AI Act</t>
  </si>
  <si>
    <t>El Reglamento (UE) 2026/1744 se publicó el 24/07/2026 y entró en vigor el 27/07/2026. Preparar el régimen de alto riesgo del anexo III para el 02/12/2027, sujeto al art. 111 y a cambios significativos.</t>
  </si>
  <si>
    <t>8</t>
  </si>
  <si>
    <t>Alcance</t>
  </si>
  <si>
    <t>Normativa UE y española; se excluyen el Derecho portugués y mexicano y el análisis sectorial completo de clientes públicos.</t>
  </si>
  <si>
    <t>9</t>
  </si>
  <si>
    <t>Asesora y supervisa con independencia; no es propietario de EIPD, riesgos, controles ni cumplimiento operativo.</t>
  </si>
  <si>
    <t>10</t>
  </si>
  <si>
    <t>Estados</t>
  </si>
  <si>
    <t>La columna «Naturaleza» recoge aplicabilidad; «Estado actual», la conclusión documental. «Condicionado» se reserva para usos o configuraciones futuros; «No aplica», para presupuestos que no concurren; la falta de prueba se registra como «No documentado».</t>
  </si>
  <si>
    <t>Formalizar gobierno</t>
  </si>
  <si>
    <t>Nombrar Sponsor ejecutivo y AI Compliance Lead; constituir el Comité; designar 6/6 responsables de sistema y aprobar su reglamento de funcionamiento.</t>
  </si>
  <si>
    <t>Aprobar política, apetito e inventario</t>
  </si>
  <si>
    <t>Aprobar la política corporativa, tolerancias y escalado; completar 6/6 fichas con finalidad, rol, versión, proveedor, datos, colectivo y vínculo con el RAT.</t>
  </si>
  <si>
    <t>Aplicar salvaguardas inmediatas</t>
  </si>
  <si>
    <t>Revisión sustantiva de descartes en ATL-AI-01; impedir la ratificación acrítica del score en ATL-AI-02; considerar alternativas fuera del top 3 en ATL-AI-05; y desactivar categorías emocionales innecesarias en ATL-AI-06.</t>
  </si>
  <si>
    <t>Gobernar IA generativa y chatbot</t>
  </si>
  <si>
    <t>Aprobar el catálogo provisional de ATL-AI-03 y validar en ATL-AI-04 el aviso de IA, la accesibilidad y el escalado humano antes o al inicio de la interacción.</t>
  </si>
  <si>
    <t>Iniciar alfabetización y vigilancia</t>
  </si>
  <si>
    <t>Desplegar alfabetización por funciones e iniciar el seguimiento del Reglamento (UE) 2026/1744, el artículo 111, las versiones y los cambios significativos.</t>
  </si>
  <si>
    <t>LIMITACIONES Y USO</t>
  </si>
  <si>
    <t>Herramienta operativa de auditoría y remediación para el portafolio Atlas; no constituye certificación ni opinión jurídica definitiva. No se aportaron contratos completos, configuraciones, registros técnicos, entrevistas, pruebas de sesgo o seguridad ni evidencia de operación. Los responsables y controles son propuestas que deben revalidarse ante nueva evidencia, cambios normativos o modificaciones de finalidad, versión, proveedor, datos o población. Se excluyen el Derecho portugués y mexicano, el análisis sectorial completo de clientes y los convenios colectivos todavía no identificados.</t>
  </si>
  <si>
    <t>Responsable funcional propuesto</t>
  </si>
  <si>
    <t>Variable: apoyo interno, datos de cliente y posibles resultados externos</t>
  </si>
  <si>
    <t>Contrato/DPA, documentar sistema y protocolo (instrucciones, versión, umbrales, registros técnicos (logs), decisiones y reclamaciones); EIPD; distribución de asignaciones y quejas; documentar lógica, variables, actas y resultados (auditoría algorítmica); y subencargados</t>
  </si>
  <si>
    <t>Responsable propuesto</t>
  </si>
  <si>
    <t>Art. 4</t>
  </si>
  <si>
    <t>Directa vigente</t>
  </si>
  <si>
    <t>Adoptar medidas proporcionadas que apoyen el desarrollo de un nivel suficiente de alfabetización en IA, considerando roles, conocimientos, contexto y personas afectadas.</t>
  </si>
  <si>
    <t>Programa base para las 410 personas empleadas y módulos por función para RR. HH., Operaciones, IT, Marketing, Legal y quienes supervisan sistemas, con trazabilidad de asistencia y evaluación.</t>
  </si>
  <si>
    <t>Aplicable desde 02/02/2025; redacción modificada por el Reglamento (UE) 2026/1744, en vigor desde 27/07/2026. Obligación de medios proporcionados, no garantía de un resultado individual uniforme.</t>
  </si>
  <si>
    <t>No se aportó evidencia de un programa formal ni de un registro de competencias; la documentación disponible no permite acreditar la adopción de medidas proporcionadas.</t>
  </si>
  <si>
    <t>Programa de alfabetización y matriz de competencias.</t>
  </si>
  <si>
    <t>Programa, temario, asistencia, evaluación y sesiones de actualización.</t>
  </si>
  <si>
    <t>RR.HH. + DPD (asesoría)</t>
  </si>
  <si>
    <t>SRC-004; SRC-046; SRC-048</t>
  </si>
  <si>
    <t>Obligación de medios proporcionados: la falta de evidencia impide acreditar las medidas, pero no demuestra por sí sola que no existan ni exige un resultado individual uniforme.</t>
  </si>
  <si>
    <t>AI-002</t>
  </si>
  <si>
    <t>Art. 5.1.f — reconocimiento de emociones mediante datos biométricos</t>
  </si>
  <si>
    <t>Prohibición condicionada + control prudencial</t>
  </si>
  <si>
    <t>Evitar reconocimiento de emociones en el trabajo basado en datos biométricos, salvo excepción médica/seguridad.</t>
  </si>
  <si>
    <t>El análisis textual queda fuera del art. 5.1.f; bloquear biometría futura y desactivar categorías emocionales no necesarias por privacidad, fiabilidad y riesgo laboral.</t>
  </si>
  <si>
    <t>Prohibición vigente desde 02-02-2025 si cambia la tecnología o finalidad.</t>
  </si>
  <si>
    <t>Descripción funcional; configuración no aportada</t>
  </si>
  <si>
    <t>Cambio funcional, inferencias sensibles o uso secundario sin reevaluación.</t>
  </si>
  <si>
    <t>Evaluación de cambio y bloqueo de funciones biométricas o emocionales no aprobadas.</t>
  </si>
  <si>
    <t>Configuración bloqueada, ficha técnica y aprobación de cambio.</t>
  </si>
  <si>
    <t>AI Compliance + DPD</t>
  </si>
  <si>
    <t>P1</t>
  </si>
  <si>
    <t>SRC-005; SRC-042</t>
  </si>
  <si>
    <t>La recomendación de desactivar no implica que el uso textual actual sea una práctica prohibida.</t>
  </si>
  <si>
    <t>AI-003</t>
  </si>
  <si>
    <t>Arts. 111 y 113 + Reglamento (UE) 2026/1744</t>
  </si>
  <si>
    <t>Condicionada / vigilancia</t>
  </si>
  <si>
    <t>ATL-AI-01; 02; 05</t>
  </si>
  <si>
    <t>Determinar el régimen transitorio real y mantener el calendario normativo controlado.</t>
  </si>
  <si>
    <t>Documentar puesta en servicio, tipo/modelo y cambios significativos de ATL-AI-01/02/05; aplicar enfoque de doble carril.</t>
  </si>
  <si>
    <t>El Reglamento (UE) 2026/1744 se publicó el 24/07/2026 y entró en vigor el 27/07/2026. Para los sistemas autónomos del anexo III, el régimen de alto riesgo se aplica desde 02/12/2027; documentar puesta en servicio y cambios significativos conforme al art. 111.</t>
  </si>
  <si>
    <t>Contratos básicos; historial técnico-jurídico no aportado</t>
  </si>
  <si>
    <t>Sin expediente de versiones no puede cerrarse la aplicabilidad ni reconstruirse el régimen transitorio.</t>
  </si>
  <si>
    <t>Expediente de transición y vigilancia de aplicabilidad, interpretaciones oficiales y cambios posteriores.</t>
  </si>
  <si>
    <t>Contrato, fecha de puesta en servicio, versiones, registro de cambios y decisión jurídica fechada sobre el art. 111.</t>
  </si>
  <si>
    <t>RM-04; RM-30</t>
  </si>
  <si>
    <t>SRC-009; SRC-010; SRC-011; SRC-012</t>
  </si>
  <si>
    <t>La conclusión depende de los hechos técnicos y contractuales de cada sistema y de si se producen cambios significativos en diseño o finalidad.</t>
  </si>
  <si>
    <t>AI-004</t>
  </si>
  <si>
    <t>Art. 26.1</t>
  </si>
  <si>
    <t>Condicionada por transición</t>
  </si>
  <si>
    <t>Usar el sistema conforme a instrucciones del proveedor.</t>
  </si>
  <si>
    <t>Obtener y archivar las instrucciones vigentes del proveedor, incluida finalidad prevista, capacidades, limitaciones y medidas de supervisión; documentar internamente la configuración autorizada, las versiones y toda desviación aprobada.</t>
  </si>
  <si>
    <t>Régimen de alto riesgo del anexo III aplicable desde 02/12/2027, sujeto al art. 111 y a cambios significativos; implantar antes los controles que ya resultan prudentes por RGPD, normativa laboral o gestión de riesgos.</t>
  </si>
  <si>
    <t>No se conoce si Atlas opera dentro de límites e instrucciones.</t>
  </si>
  <si>
    <t>Repositorio de instrucciones y revisión de configuración.</t>
  </si>
  <si>
    <t>Instrucciones y finalidad prevista versionadas; ficha de configuración; checklist de uso; registro de versiones y excepciones aprobadas.</t>
  </si>
  <si>
    <t>IT + AI Compliance</t>
  </si>
  <si>
    <t>RM-13; RM-30</t>
  </si>
  <si>
    <t>La exigibilidad del art. 26 depende del régimen transitorio del art. 111; estas evidencias siguen siendo prudentes y pueden venir exigidas antes por RGPD, normativa laboral o gestión de riesgos.</t>
  </si>
  <si>
    <t>AI-005</t>
  </si>
  <si>
    <t>Art. 26.2</t>
  </si>
  <si>
    <t>Asignar supervisión humana a personas competentes, formadas, autorizadas y apoyadas.</t>
  </si>
  <si>
    <t>ATL-AI-01: revisar de forma sustantiva toda exclusión antes del descarte. ATL-AI-02: medir el peso real del score y registrar el juicio propio del comité. ATL-AI-05: considerar alternativas fuera del top 3. En los tres sistemas, designar supervisores competentes, con contexto, tiempo y autoridad para apartarse del resultado, detener o escalar el uso.</t>
  </si>
  <si>
    <t>ATL-AI-01: tramo inferior sin revisión habitual. ATL-AI-02: comité humano sin actas, criterios independientes ni tasa de apartamiento. ATL-AI-05: consideración habitual limitada al top 3.</t>
  </si>
  <si>
    <t>Supervisión insuficiente: 01 y 05 dejan fuera resultados de mayor impacto sin revisión sustantiva; en 02 no se acredita juicio propio ni el peso real del score.</t>
  </si>
  <si>
    <t>Protocolos de supervisión por sistema y registro de desviaciones.</t>
  </si>
  <si>
    <t>Protocolos por sistema; designación y formación; carga y tiempo asignados; muestra de descartes, decisiones y alternativas; razones y registro de apartamientos, escalados y recursos.</t>
  </si>
  <si>
    <t>RR. HH / Operaciones</t>
  </si>
  <si>
    <t>RM-05; RM-06; RM-17</t>
  </si>
  <si>
    <t>El estado «Parcial» reproduce la Tabla 6.2 del informe. La práctica descrita revela una brecha material de efectividad, pero su calificación como incumplimiento del art. 26 queda sujeta al art. 111; RGPD y normativa laboral ya exigen salvaguardas actuales.</t>
  </si>
  <si>
    <t>AI-006</t>
  </si>
  <si>
    <t>Art. 26.4</t>
  </si>
  <si>
    <t>Asegurar que los datos de entrada bajo control de Atlas sean pertinentes y suficientemente representativos atendiendo a la finalidad prevista.</t>
  </si>
  <si>
    <t>Validar, conforme a las instrucciones del proveedor, los CV y datos de candidatura de ATL-AI-01, las fuentes e indicadores laborales de ATL-AI-02 y las skills, disponibilidad e histórico de ATL-AI-05; documentar calidad, errores, inferencias y representatividad.</t>
  </si>
  <si>
    <t>No se aportaron especificaciones del proveedor, reglas de validación ni resultados de calidad o representatividad para 01, 02 o 05.</t>
  </si>
  <si>
    <t>Riesgo de sesgo, error y exclusión desproporcionada.</t>
  </si>
  <si>
    <t>Controles de calidad y pruebas de equidad.</t>
  </si>
  <si>
    <t>Especificaciones de entrada; reglas de validación; dataset de prueba; métricas por colectivo; incidencias, desviaciones y remediación.</t>
  </si>
  <si>
    <t>RR. HH  + DPD</t>
  </si>
  <si>
    <t>El art. 26.4 se limita a los datos de entrada bajo control de Atlas y no sustituye las obligaciones del proveedor respecto de datos de entrenamiento, validación y prueba.</t>
  </si>
  <si>
    <t>AI-007</t>
  </si>
  <si>
    <t>Art. 26.5</t>
  </si>
  <si>
    <t>Monitorizar el funcionamiento y, ante riesgo, informar, suspender y escalar.</t>
  </si>
  <si>
    <t>Seguir el plan de seguimiento del proveedor; definir por sistema métricas de error, deriva e impacto, umbrales, canal de reporte y autoridad de suspensión. Ante un riesgo del art. 79.1, informar sin demora a proveedor/distribuidor y autoridad de vigilancia y suspender el uso.</t>
  </si>
  <si>
    <t>No existe monitorización unificada ni stop-use protocol.</t>
  </si>
  <si>
    <t>Plan de monitorización y suspensión.</t>
  </si>
  <si>
    <t>Plan del proveedor incorporado; indicadores y umbrales aprobados; cuadro de mando; tickets y comunicaciones; actas y evidencia de suspensión o reanudación.</t>
  </si>
  <si>
    <t>RM-25; RM-29</t>
  </si>
  <si>
    <t>La obligación se activa en el régimen de alto riesgo aplicable; el tipo de aviso y destinatario depende de si existe riesgo del art. 79.1 o un incidente grave.</t>
  </si>
  <si>
    <t>AI-008</t>
  </si>
  <si>
    <t>Notificar los incidentes graves identificados al proveedor y, cuando proceda, a importador, distribuidor y autoridades de vigilancia del mercado.</t>
  </si>
  <si>
    <t>Integrar el triage de incidentes de IA con seguridad, privacidad, laboral y continuidad; preservar evidencia y determinar sin demora los destinatarios y plazos aplicables al evento.</t>
  </si>
  <si>
    <t>Riesgo de respuesta tardía o inconsistente.</t>
  </si>
  <si>
    <t>Playbook de incidente IA y simulacro.</t>
  </si>
  <si>
    <t>Playbook; criterios de gravedad; matriz de destinatarios y contactos; ticket, comunicaciones y preservación de evidencia; resultado del simulacro de mesa (simulacro de mesa).</t>
  </si>
  <si>
    <t>Legal + IT + RR. HH.</t>
  </si>
  <si>
    <t>No se imputa a Atlas una obligación uniforme de proveedor del art. 73; su ruta como responsable del despliegue deriva del art. 26.5 y depende del evento y de la cadena contractual.</t>
  </si>
  <si>
    <t>AI-009</t>
  </si>
  <si>
    <t>Art. 26.6</t>
  </si>
  <si>
    <t>Conservar registros técnicos (logs) bajo control del desplegador al menos seis meses, salvo norma distinta.</t>
  </si>
  <si>
    <t>Acordar acceso/exportación, integridad, retención y vinculación a decisiones.</t>
  </si>
  <si>
    <t>Pendiente de proveedor: no se acreditaron disponibilidad, exportación, integridad ni retención de los registros bajo control de Atlas.</t>
  </si>
  <si>
    <t>Sin registros técnicos (logs) no puede auditarse supervisión, sesgo o incidente.</t>
  </si>
  <si>
    <t>Política y arquitectura de logging.</t>
  </si>
  <si>
    <t>Registros exportables vinculables a decisiones; retención mínima de seis meses; accesos, integridad, restauración y borrado probados.</t>
  </si>
  <si>
    <t>Operaciones  + DPD</t>
  </si>
  <si>
    <t>El mínimo de seis meses se refiere a los registros bajo control de Atlas y cede ante otra norma aplicable que establezca un plazo distinto; debe coordinarse con minimización y derechos RGPD.</t>
  </si>
  <si>
    <t>AI-010</t>
  </si>
  <si>
    <t>Art. 26.7</t>
  </si>
  <si>
    <t>ATL-AI-02; ATL-AI-05</t>
  </si>
  <si>
    <t>Informar previamente a representantes y trabajadores afectados por uso de alto riesgo en el trabajo.</t>
  </si>
  <si>
    <t>Preparar comunicación comprensible para ATL-AI-02/05 coordinada con el ET. ATL-AI-01 afecta a candidatos y no activa el art. 26.7, sin perjuicio del art. 26.11 y del ET 64.4.d.</t>
  </si>
  <si>
    <t>ATL-AI-02/05: no se aportaron comunicaciones, acuses ni actas. ATL-AI-01: el art. 26.7 no aplica a candidatos.</t>
  </si>
  <si>
    <t>En ATL-AI-02 y 05 no se acredita información previa a representantes ni a personas trabajadoras afectadas.</t>
  </si>
  <si>
    <t>Dossier de información y registro de entrega.</t>
  </si>
  <si>
    <t>Comunicaciones previas de 02/05, fecha, destinatarios, contenido y acuse/acta, coordinadas con el expediente laboral.</t>
  </si>
  <si>
    <t>SRC-006; SRC-025</t>
  </si>
  <si>
    <t>ATL-AI-01 queda fuera del art. 26.7 porque afecta a candidatos, sin perjuicio de la información individual del art. 26.11 y del deber colectivo del art. 64.4.d ET.</t>
  </si>
  <si>
    <t>AI-011</t>
  </si>
  <si>
    <t>Art. 26.9</t>
  </si>
  <si>
    <t>Usar la información del proveedor para la EIPD cuando esta sea aplicable.</t>
  </si>
  <si>
    <t>Obtener la información del art. 13 del proveedor —finalidad, capacidades, limitaciones, riesgos, inputs/resultados, supervisión y registros— e incorporarla de forma trazable a las EIPD de 01, 02 y 05.</t>
  </si>
  <si>
    <t>No se aportaron EIPD cerradas ni documentación suficiente del proveedor.</t>
  </si>
  <si>
    <t>Paquete técnico-jurídico del proveedor para cada EIPD.</t>
  </si>
  <si>
    <t>Paquete del proveedor anexado; referencias cruzadas entre información técnica, riesgos, medidas, pruebas y riesgo residual de cada EIPD.</t>
  </si>
  <si>
    <t>Legal + DPD (asesoría) + IT</t>
  </si>
  <si>
    <t>RM-21; RM-22; RM-23</t>
  </si>
  <si>
    <t>SRC-006; SRC-018; SRC-019</t>
  </si>
  <si>
    <t>La EIPD sigue siendo responsabilidad de Atlas como responsable del tratamiento; el proveedor aporta información y el DPD asesora, pero ninguno sustituye esa decisión.</t>
  </si>
  <si>
    <t>Art. 26.11</t>
  </si>
  <si>
    <t>Informar a personas sujetas a decisiones tomadas o asistidas por sistemas de alto riesgo del anexo III.</t>
  </si>
  <si>
    <t>Informar a candidatos de ATL-AI-01, personas evaluadas de ATL-AI-02 y consultores de ATL-AI-05 cuando el sistema tome o apoye decisiones sobre ellas, alineando el aviso con el momento de la decisión y el canal de revisión.</t>
  </si>
  <si>
    <t>La persona puede desconocer el papel del sistema.</t>
  </si>
  <si>
    <t>Notificación por proceso y trazabilidad.</t>
  </si>
  <si>
    <t>Aviso por proceso y versión; evento de envío; prueba de recepción cuando proceda; canal, plazo y resultado de revisión o impugnación.</t>
  </si>
  <si>
    <t>SRC-006; SRC-013</t>
  </si>
  <si>
    <t>Esta información específica no sustituye los deberes de transparencia y derechos de los arts. 13 a 15 y 22 RGPD.</t>
  </si>
  <si>
    <t>AI-013</t>
  </si>
  <si>
    <t>Art. 27</t>
  </si>
  <si>
    <t>No obligatoria; buena práctica</t>
  </si>
  <si>
    <t>Documentar si procede una evaluación de impacto en derechos fundamentales (FRIA).</t>
  </si>
  <si>
    <t>Atlas es consultora privada que presta servicios a administraciones, pero eso no la convierte por sí solo en entidad privada prestadora de servicios públicos. Integrar voluntariamente derechos fundamentales en EIPD/impact assessment.</t>
  </si>
  <si>
    <t>Revisar si cambia rol, actividad o cliente; no afirmar obligación actual.</t>
  </si>
  <si>
    <t>Análisis de aplicabilidad en las secciones 6 y 7 del informe.</t>
  </si>
  <si>
    <t>No consta memo operativo que documente la no aplicabilidad y sus disparadores de revisión.</t>
  </si>
  <si>
    <t>Memo de aplicabilidad y evaluación integrada voluntaria.</t>
  </si>
  <si>
    <t>Decisión fechada y matriz de derechos/impactos.</t>
  </si>
  <si>
    <t>DPD + Legal</t>
  </si>
  <si>
    <t>P2</t>
  </si>
  <si>
    <t>La conclusión debe reabrirse si Atlas pasa a ser organismo público, entidad privada prestadora de servicios públicos, despliega por cuenta de una autoridad o cambia el uso o el cliente relevante.</t>
  </si>
  <si>
    <t>Art. 50.4</t>
  </si>
  <si>
    <t>Condicionada</t>
  </si>
  <si>
    <t>Revelar contenido generado/manipulado por IA sobre asuntos de interés público, salvo excepción acumulativa de revisión/control editorial y responsabilidad editorial.</t>
  </si>
  <si>
    <t>Crear protocolo de revisión para informes, artículos o comunicaciones externas de interés público generados con IA.</t>
  </si>
  <si>
    <t>Aplicable desde 02/08/2026 cuando Atlas publique o difunda texto generado o manipulado por IA sobre asuntos de interés público, salvo las excepciones del artículo.</t>
  </si>
  <si>
    <t>No hay protocolo de resultados externos ni asignación editorial.</t>
  </si>
  <si>
    <t>Catálogo de casos de uso, protocolo de publicación y asignación editorial</t>
  </si>
  <si>
    <t>Checklist, aprobación humana y divulgación cuando proceda.</t>
  </si>
  <si>
    <t>Comunicación / Legal</t>
  </si>
  <si>
    <t>RM-09; RM-31</t>
  </si>
  <si>
    <t>SRC-008; SRC-038</t>
  </si>
  <si>
    <t>La excepción exige conjuntamente revisión/control editorial y responsabilidad editorial.</t>
  </si>
  <si>
    <t>Arts. 50.1 y 50.5</t>
  </si>
  <si>
    <t>Diligencia sobre proveedor + deber de presentación</t>
  </si>
  <si>
    <t>Verificar que la interacción con IA se informa de forma clara y distinguible, como máximo en la primera interacción, cuando no resulte obvia.</t>
  </si>
  <si>
    <t>El proveedor debe diseñar el aviso; Atlas controla el despliegue y debe probar texto, momento, accesibilidad y escalado humano.</t>
  </si>
  <si>
    <t>Aplicable desde 02/08/2026; los deberes RGPD de información y diseño transparente ya eran exigibles cuando procedan.</t>
  </si>
  <si>
    <t>Se dice que informa; captura no aportada</t>
  </si>
  <si>
    <t>No se ha verificado texto, momento ni accesibilidad.</t>
  </si>
  <si>
    <t>Prueba de interfaz y cláusula contractual.</t>
  </si>
  <si>
    <t>Captura fechada del aviso y prueba de interfaz.</t>
  </si>
  <si>
    <t>Legal + IT</t>
  </si>
  <si>
    <t>La excepción del art. 50.1 solo opera cuando la interacción con IA sea obvia para una persona razonablemente informada, observadora y prudente; conviene conservar la prueba de esa valoración.</t>
  </si>
  <si>
    <t>AI-016</t>
  </si>
  <si>
    <t>Art. 50.2 y cadena GPAI</t>
  </si>
  <si>
    <t>Diligencia contractual</t>
  </si>
  <si>
    <t>Obtener garantías sobre marcado legible por máquina de resultados sintéticos y documentación del modelo cuando proceda.</t>
  </si>
  <si>
    <t>Exigir al proveedor/partner garantías sobre el marcado legible por máquina y su continuidad; Atlas no asume el deber del proveedor sin cambio de rol.</t>
  </si>
  <si>
    <t>Las soluciones técnicas de marcado del art. 50.2 son exigibles al proveedor desde 02/12/2026; Atlas debe obtener y conservar evidencia suficiente de la cadena y del funcionamiento del marcado.</t>
  </si>
  <si>
    <t>Cadena técnica, obligaciones aguas arriba y capacidad de marcado no documentadas.</t>
  </si>
  <si>
    <t>Due diligence de proveedor GPAI/LLM.</t>
  </si>
  <si>
    <t>Declaración contractual, ficha de modelo y pruebas.</t>
  </si>
  <si>
    <t>Compras / IT</t>
  </si>
  <si>
    <t>Legal + AI Compliance</t>
  </si>
  <si>
    <t>RM-13; RM-24</t>
  </si>
  <si>
    <t>SRC-008; SRC-038; SRC-044; SRC-045</t>
  </si>
  <si>
    <t>El marcado legible por máquina es obligación directa del proveedor; Atlas asume diligencia de cadena y verificación mientras no cambie su rol por marca propia, nueva finalidad o modificación sustancial.</t>
  </si>
  <si>
    <t>AI-017</t>
  </si>
  <si>
    <t>Art. 26.8</t>
  </si>
  <si>
    <t>No aplicable con hechos actuales</t>
  </si>
  <si>
    <t>Registrar el uso en la base prevista para autoridades públicas, órganos UE o personas que actúen en su nombre.</t>
  </si>
  <si>
    <t>Atlas es una sociedad privada y no consta que despliegue estos sistemas por cuenta de una autoridad pública; documentar la conclusión y reabrir si cambia el rol.</t>
  </si>
  <si>
    <t>Cuando resulte aplicable el capítulo III y concurra el supuesto subjetivo.</t>
  </si>
  <si>
    <t>Hechos del caso</t>
  </si>
  <si>
    <t>No hay requisito de registro público para el uso interno actual de Atlas.</t>
  </si>
  <si>
    <t>Change trigger de rol/cliente.</t>
  </si>
  <si>
    <t>Memo de no aplicabilidad actualizado.</t>
  </si>
  <si>
    <t>P3</t>
  </si>
  <si>
    <t>RM-03; RM-30</t>
  </si>
  <si>
    <t>No confundir prestar consultoría a la Administración con actuar en su nombre en el despliegue concreto.</t>
  </si>
  <si>
    <t>AI-018</t>
  </si>
  <si>
    <t>Art. 26.12</t>
  </si>
  <si>
    <t>Cooperar con las autoridades competentes en las acciones relacionadas con el sistema de alto riesgo.</t>
  </si>
  <si>
    <t>Mantener responsables, evidencias localizables, canal de respuesta y preservación de registros.</t>
  </si>
  <si>
    <t>Respuesta fragmentada o incapacidad de reconstruir decisiones.</t>
  </si>
  <si>
    <t>Procedimiento de cooperación.</t>
  </si>
  <si>
    <t>Matriz de contactos, expediente exportable y simulacro documental.</t>
  </si>
  <si>
    <t>Legal / AI Compliance</t>
  </si>
  <si>
    <t>DPD + IT + Propietario Sistema</t>
  </si>
  <si>
    <t>RM-29; RM-30</t>
  </si>
  <si>
    <t>La obligación opera para sistemas de alto riesgo cuando el régimen sea aplicable y ante actuaciones de autoridades competentes; el expediente debe poder exportarse sin revelar datos innecesarios.</t>
  </si>
  <si>
    <t>AI-019</t>
  </si>
  <si>
    <t>Art. 4 bis</t>
  </si>
  <si>
    <t>Habilitación condicionada + garantías reforzadas</t>
  </si>
  <si>
    <t>ATL-AI-01; 02; 05; otros si aplica</t>
  </si>
  <si>
    <t>Tratar categorías especiales solo cuando sea estrictamente necesario para detectar y corregir sesgos y tras justificar que datos sintéticos o anonimizados no bastan.</t>
  </si>
  <si>
    <t>En el plan actual se prevén pruebas de sesgo propias para ATL-AI-01, 02 y 05. El supuesto puede alcanzar otros sistemas o modelos si concurren sus presupuestos. Atlas aplicará finalidad exclusiva, acceso segregado, no cesión, supresión, RAT y base del art. 6 RGPD.</t>
  </si>
  <si>
    <t>Vigente desde 27/07/2026 conforme al Reglamento (UE) 2026/1744.</t>
  </si>
  <si>
    <t>No consta evaluación de estricta necesidad, segregación de accesos, plazo de supresión ni autorización documentada.</t>
  </si>
  <si>
    <t>Procedimiento de autorización y ejecución de pruebas de sesgo con categorías especiales.</t>
  </si>
  <si>
    <t>Memoria de necesidad y alternativas; opinión del DPD; decisión interna del Comité; matriz de accesos; registro de supresión y RAT.</t>
  </si>
  <si>
    <t>Equality Lead / Propietario del Sistema</t>
  </si>
  <si>
    <t>Legal + Privacidad + DPD (asesoría)</t>
  </si>
  <si>
    <t>La habilitación no impone tratar categorías especiales ni autoriza usos secundarios. La aprobación del Comité es una garantía interna de Atlas, no un requisito literal del artículo 4 bis.</t>
  </si>
  <si>
    <t>DP-001</t>
  </si>
  <si>
    <t>RGPD</t>
  </si>
  <si>
    <t>Arts. 5.2, 24, 28</t>
  </si>
  <si>
    <t>Determinar y documentar responsable, encargado, corresponsabilidad y subencargados por operación.</t>
  </si>
  <si>
    <t>Atlas decide finalidades de usos propios. En ATL-AI-03 puede ser encargado respecto de tratamientos de clientes si actúa solo bajo instrucciones y no determina fines/medios; la cadena debe reflejar responsables, encargados y subencargados reales.</t>
  </si>
  <si>
    <t>Vigente.</t>
  </si>
  <si>
    <t>Contratos básicos o parciales; no se aportaron DPA completos, inventarios de subencargados ni un análisis funcional por operación y familia de uso.</t>
  </si>
  <si>
    <t>Roles y cadena no están acreditados de forma completa para los seis sistemas y las familias de uso de ATL-AI-03.</t>
  </si>
  <si>
    <t>Mapa funcional de roles y contratos art. 28.</t>
  </si>
  <si>
    <t>RAT de responsable y, cuando proceda, de encargado; análisis funcional por operación; DPA art. 28; usos propios del proveedor y lista de subencargados.</t>
  </si>
  <si>
    <t>Operaciones + Propietario del Sistema + DPD (asesoría)</t>
  </si>
  <si>
    <t>SRC-013; SRC-014; SRC-015</t>
  </si>
  <si>
    <t>La calificación es funcional y se decide por cada operación; la etiqueta contractual no prevalece si una parte determina de hecho fines o medios esenciales o reutiliza datos para fines propios.</t>
  </si>
  <si>
    <t>DP-002</t>
  </si>
  <si>
    <t>Art. 6</t>
  </si>
  <si>
    <t>Definir base jurídica por finalidad del cribado.</t>
  </si>
  <si>
    <t>Separar la gestión precontractual de la analítica o mejora. Valorar el art. 6.1.b solo si el tratamiento es objetivamente necesario para tramitar la candidatura solicitada y el art. 6.1.f para finalidades separables, con prueba de interés legítimo.</t>
  </si>
  <si>
    <t>No consta test de necesidad ni separación de finalidades.</t>
  </si>
  <si>
    <t>Matriz finalidad-base y prueba de necesidad.</t>
  </si>
  <si>
    <t>Matriz finalidad-base; prueba de necesidad o ponderación; RAT; aviso coherente y decisión separada sobre el art. 22.</t>
  </si>
  <si>
    <t>Legal + Privacy Operations + DPD (asesoría)</t>
  </si>
  <si>
    <t>RM-16; RM-21</t>
  </si>
  <si>
    <t>SRC-013; SRC-017</t>
  </si>
  <si>
    <t>La base del art. 6 no excepciona el art. 22; el consentimiento no debe emplearse como cobertura general ni confundirse con el art. 22.2.c.</t>
  </si>
  <si>
    <t>DP-003</t>
  </si>
  <si>
    <t>Arts. 6 y 9</t>
  </si>
  <si>
    <t>Definir base por finalidad y condición del art. 9 si se tratan/infiere categorías especiales.</t>
  </si>
  <si>
    <t>Separar evaluación, promoción, retribución, planes de mejora y analítica adicional. Valorar el art. 6.1.b solo para lo estrictamente necesario y el art. 6.1.f con ponderación; identificar además una condición del art. 9 cuando se traten o infieran categorías especiales.</t>
  </si>
  <si>
    <t>Finalidades heterogéneas y desequilibrio laboral.</t>
  </si>
  <si>
    <t>Matriz de licitud y bloqueo de variables sensibles/proxy.</t>
  </si>
  <si>
    <t>Matriz finalidad-base; pruebas de necesidad o ponderación; inventario de variables e inferencias; condición del art. 9 y garantías, si procede.</t>
  </si>
  <si>
    <t>RM-16; RM-22</t>
  </si>
  <si>
    <t>SRC-013; SRC-016</t>
  </si>
  <si>
    <t>El consentimiento laboral no es la solución por defecto y el art. 88 RGPD no constituye una base jurídica autónoma.</t>
  </si>
  <si>
    <t>ATL-AI-03; 04</t>
  </si>
  <si>
    <t>Evaluar base jurídica por familia de uso y finalidad.</t>
  </si>
  <si>
    <t>ATL-AI-03: catalogar productividad interna, tratamientos por cuenta de clientes, seguridad, entrenamiento, analítica y publicaciones, fijando rol y base por familia. ATL-AI-04: separar conversación anónima, contacto precontractual y analítica.</t>
  </si>
  <si>
    <t>El mismo sistema soporta tratamientos distintos.</t>
  </si>
  <si>
    <t>Catálogo de casos de uso y base jurídica.</t>
  </si>
  <si>
    <t>Catálogo versionado con finalidad, rol, categorías, base, necesidad/ponderación, destinatarios, retención, usos para entrenamiento y exclusiones.</t>
  </si>
  <si>
    <t>Responsables de los Sistemas 03/04</t>
  </si>
  <si>
    <t>RM-09; RM-14</t>
  </si>
  <si>
    <t>No existe una base única y genérica para todos los prompts, documentos, usuarios, conversaciones y terceros.</t>
  </si>
  <si>
    <t>DP-005</t>
  </si>
  <si>
    <t>Arts. 6, 9 y 11</t>
  </si>
  <si>
    <t>Directa / condicionada</t>
  </si>
  <si>
    <t>ATL-AI-05; 06</t>
  </si>
  <si>
    <t>Definir licitud de asignación y acreditar anonimato real de encuestas.</t>
  </si>
  <si>
    <t>ATL-AI-05: valorar el art. 6.1.b solo para la asignación ordinaria estrictamente necesaria y el art. 6.1.f para optimización adicional, con ponderación. ATL-AI-06: queda fuera del RGPD solo si la anonimización es efectiva; hasta probarlo, tratar los datos como personales y evitar inferencias especiales innecesarias.</t>
  </si>
  <si>
    <t>ATL-AI-05: base y ponderación no aportadas. ATL-AI-06: anonimización declarada sin prueba independiente ni documentación de usos derivados.</t>
  </si>
  <si>
    <t>Reidentificación, inferencias sensibles y uso secundario.</t>
  </si>
  <si>
    <t>EIPD ATL05 y evaluación de anonimización ATL06.</t>
  </si>
  <si>
    <t>ATL-AI-05: matriz finalidad-base y prueba de necesidad/ponderación. ATL-AI-06: test técnico, umbrales de agregación, base si subsisten datos personales y prohibición de individualización.</t>
  </si>
  <si>
    <t>Operations / People</t>
  </si>
  <si>
    <t>Privacy Operations + DPD (asesoría)</t>
  </si>
  <si>
    <t>RM-18; RM-23</t>
  </si>
  <si>
    <t>El resultado difiere por sistema: 05 está sujeto al RGPD; 06 solo queda fuera si el anonimato es efectivo también para Atlas, no solo para el proveedor.</t>
  </si>
  <si>
    <t>DP-006</t>
  </si>
  <si>
    <t>Art. 22 + TJUE SCHUFA</t>
  </si>
  <si>
    <t>No someter a decisión exclusivamente automatizada con efectos jurídicos o similares, salvo excepción 22.2 y garantías.</t>
  </si>
  <si>
    <t>El descarte habitual de banda inferior puede ser decisión automatizada material aunque un tercero formalice el resultado. Verificar y eliminar automatismo.</t>
  </si>
  <si>
    <t>Vigente; la base del art. 6 no basta.</t>
  </si>
  <si>
    <t>Hecho del caso; registros técnicos (logs) no aportados</t>
  </si>
  <si>
    <t>Brecha material acreditada: la banda inferior queda habitualmente fuera de revisión humana.</t>
  </si>
  <si>
    <t>Eliminar la exclusión automática o aplicar excepción válida del art. 22.2 con revisión sustantiva, información, impugnación y auditoría.</t>
  </si>
  <si>
    <t>Muestra de descartes; tiempo, información y autoridad del revisor; razones; intervención humana efectiva; canal para expresar el punto de vista e impugnar; resultado del recurso.</t>
  </si>
  <si>
    <t>People / TA</t>
  </si>
  <si>
    <t>RM-05; RM-16</t>
  </si>
  <si>
    <t>SRC-017; SRC-020; SRC-021</t>
  </si>
  <si>
    <t>La calificación exige verificar el efecto real y la intervención humana. La opción preferente del informe es eliminar el automatismo, no depender de una excepción del art. 22.2.</t>
  </si>
  <si>
    <t>DP-007</t>
  </si>
  <si>
    <t>Analizar cada decisión de promoción, retribución o mejora y el peso real del score.</t>
  </si>
  <si>
    <t>Si el comité se limita a ratificar, puede seguir existiendo decisión exclusivamente automatizada. Documentar juicio propio.</t>
  </si>
  <si>
    <t>Existe comité humano; no se aportaron actas, criterios independientes ni tasa de apartamiento</t>
  </si>
  <si>
    <t>La revisión puede ser nominal; falta medir el peso del score y acreditar juicio propio.</t>
  </si>
  <si>
    <t>Decision protocol y registro de criterios independientes.</t>
  </si>
  <si>
    <t>Actas; criterios independientes; peso del score; apartamientos y razones; resultados; información y canal de revisión.</t>
  </si>
  <si>
    <t>DPD + Employee Relations</t>
  </si>
  <si>
    <t>RM-16; RM-17</t>
  </si>
  <si>
    <t>La existencia formal de un comité no basta: debe acreditarse una evaluación crítica con competencia, información y capacidad real de cambiar la decisión.</t>
  </si>
  <si>
    <t>DP-008</t>
  </si>
  <si>
    <t>Analizar si el top 3 predetermina asignaciones con efectos profesionales significativos.</t>
  </si>
  <si>
    <t>La revisión que nunca considera fuera del top 3 puede no ser sustantiva. Exigir alternativas y razón.</t>
  </si>
  <si>
    <t>Patrón de uso descrito; registros técnicos (logs) no aportados</t>
  </si>
  <si>
    <t>Brecha material acreditada: la práctica restringe habitualmente la consideración al top 3.</t>
  </si>
  <si>
    <t>Supervisión con consideración fuera del ranking y appeal.</t>
  </si>
  <si>
    <t>Muestra de asignaciones; perfiles considerados dentro y fuera del top 3; apartamientos, razones, resultados y canal de revisión.</t>
  </si>
  <si>
    <t>Operations</t>
  </si>
  <si>
    <t>DPD + People</t>
  </si>
  <si>
    <t>RM-06; RM-16; RM-17</t>
  </si>
  <si>
    <t>La calificación exige confirmar que el ranking predetermina materialmente la asignación; el patrón habitual descrito justifica tratarla como aplicable mientras no se pruebe lo contrario.</t>
  </si>
  <si>
    <t>DP-009</t>
  </si>
  <si>
    <t>Art. 9; TJUE C-184/20</t>
  </si>
  <si>
    <t>ATL-AI-01; 02; 03; 04; 05; 06</t>
  </si>
  <si>
    <t>Evitar o justificar categorías especiales directas e inferidas.</t>
  </si>
  <si>
    <t>Distinguir proxies de verdaderos datos del art. 9. Bloquear texto libre/inferencias no necesarias; una inferencia que revele salud, ideología u otra categoría puede quedar sujeta al art. 9.</t>
  </si>
  <si>
    <t>No se aportaron diccionarios de datos, inventario de campos libres o inferencias, reglas de bloqueo ni pruebas de necesidad.</t>
  </si>
  <si>
    <t>No hay inventario de variables/inferencias ni barreras.</t>
  </si>
  <si>
    <t>Data dictionary y sensitive-data guardrails.</t>
  </si>
  <si>
    <t>Variables y campos aprobados; restricciones de texto libre; pruebas de inferencias y proxies; condición del art. 9 y garantías cuando proceda; bloqueo y remediación.</t>
  </si>
  <si>
    <t>Data Responsable</t>
  </si>
  <si>
    <t>DPD + Security</t>
  </si>
  <si>
    <t>RM-15; RM-18</t>
  </si>
  <si>
    <t>SRC-013; SRC-016; SRC-033; SRC-039</t>
  </si>
  <si>
    <t>Un proxy no es automáticamente categoría especial; el art. 9 puede aplicar cuando el tratamiento sea capaz de revelar indirectamente salud, ideología, afiliación u otra categoría protegida.</t>
  </si>
  <si>
    <t>DP-010</t>
  </si>
  <si>
    <t>Art. 35 + lista AEPD</t>
  </si>
  <si>
    <t>Realizar EIPD previa y mantenerla actualizada.</t>
  </si>
  <si>
    <t>Evaluación sistemática, perfilado, empleo y escala hacen obligatorio el análisis.</t>
  </si>
  <si>
    <t>Vigente; no esperar al AI Act.</t>
  </si>
  <si>
    <t>Análisis de la sección D; EIPD aprobada no aportada.</t>
  </si>
  <si>
    <t>Tratamiento de alto riesgo sin EIPD acreditada.</t>
  </si>
  <si>
    <t>EIPD integrada con pruebas y plan de medidas.</t>
  </si>
  <si>
    <t>EIPD aprobada, riesgo residual y consulta previa si procede.</t>
  </si>
  <si>
    <t>Privacy Operations + DPD (asesoría) + IT</t>
  </si>
  <si>
    <t>RM-21</t>
  </si>
  <si>
    <t>SRC-018; SRC-019; SRC-052; SRC-053</t>
  </si>
  <si>
    <t>La ausencia de una EIPD aportada se califica como «No documentado», no como prueba concluyente de que nunca se realizara; si persiste alto riesgo no mitigado procede consulta previa del art. 36.</t>
  </si>
  <si>
    <t>DP-011</t>
  </si>
  <si>
    <t>Realizar EIPD previa y actualizada.</t>
  </si>
  <si>
    <t>Perfilado laboral, predicción, decisiones de carrera y transferencias elevan el riesgo.</t>
  </si>
  <si>
    <t>Riesgo alto no tratado de forma demostrable.</t>
  </si>
  <si>
    <t>EIPD con validación, Art22, sesgo, transferencias y laboral.</t>
  </si>
  <si>
    <t>EIPD aprobada y medidas verificadas.</t>
  </si>
  <si>
    <t>Privacy Operations + DPD (asesoría) + Legal</t>
  </si>
  <si>
    <t>RM-22</t>
  </si>
  <si>
    <t>La ausencia de una EIPD aportada se califica como «No documentado»; debe comprobarse el peso del score, la dimensión laboral, el sesgo y la transferencia antes de cerrar el riesgo residual.</t>
  </si>
  <si>
    <t>DP-012</t>
  </si>
  <si>
    <t>Ranking laboral de alto impacto y patrón top 3 justifican EIPD.</t>
  </si>
  <si>
    <t>No se ha acreditado necesidad, equidad ni salvaguardas.</t>
  </si>
  <si>
    <t>EIPD con prueba de acceso equitativo a proyectos.</t>
  </si>
  <si>
    <t>EIPD aprobada, métricas y medidas.</t>
  </si>
  <si>
    <t>Privacy Operations + DPD (asesoría) + People</t>
  </si>
  <si>
    <t>RM-23</t>
  </si>
  <si>
    <t>La ausencia de una EIPD aportada se califica como «No documentado»; la evaluación debe probar intervención humana y acceso equitativo a oportunidades profesionales.</t>
  </si>
  <si>
    <t>DP-013</t>
  </si>
  <si>
    <t>Art. 35</t>
  </si>
  <si>
    <t>Evaluación preliminar / condicionada</t>
  </si>
  <si>
    <t>ATL-AI-03; 04; 06</t>
  </si>
  <si>
    <t>Documentar evaluación preliminar y activar EIPD si un uso concreto eleva el riesgo.</t>
  </si>
  <si>
    <t>ATL-AI-03: cribado por familias y EIPD para usos de alto riesgo, incluidos datos sensibles o vigilancia amplia. ATL-AI-04: no obligatoria con los hechos actuales. ATL-AI-06: EIPD si subsisten datos personales y el riesgo es alto; primero probar anonimización.</t>
  </si>
  <si>
    <t>Vigente y revisable ante cambios.</t>
  </si>
  <si>
    <t>Análisis jurídico de la sección D; expediente operativo incompleto.</t>
  </si>
  <si>
    <t>Sin decisión formal versionada ni triggers de revisión.</t>
  </si>
  <si>
    <t>Plantilla de evaluación preliminar y change triggers.</t>
  </si>
  <si>
    <t>Decisiones de cribado fechadas por familia y versión; disparadores de revisión; EIPD de los usos que superen el umbral; prueba de anonimización para 06.</t>
  </si>
  <si>
    <t>Responsables de los Sistemas</t>
  </si>
  <si>
    <t>RM-14; RM-18</t>
  </si>
  <si>
    <t>La conclusión es preliminar y debe reabrirse ante nueva finalidad, escala, población, datos, integración, modelo, proveedor o capacidad de decisión.</t>
  </si>
  <si>
    <t>Arts. 30 y 35.11</t>
  </si>
  <si>
    <t>Mantener ROPA y revisar EIPD cuando cambie riesgo, finalidad, modelo o proveedor.</t>
  </si>
  <si>
    <t>Vincular inventario IA con ROPA, EIPD y change management.</t>
  </si>
  <si>
    <t>Inventarios desconectados y cambios no controlados.</t>
  </si>
  <si>
    <t>Registro integrado y revisión anual/por cambio.</t>
  </si>
  <si>
    <t>ROPA, inventario y actas de revisión.</t>
  </si>
  <si>
    <t>Responsables de los Sistemas + AI Compliance + DPD (supervisión)</t>
  </si>
  <si>
    <t>RM-03; RM-14</t>
  </si>
  <si>
    <t>La revisión no es solo anual: debe activarse cuando cambien finalidad, riesgo, datos, modelo, proveedor, versión o experiencia de incidentes y reclamaciones.</t>
  </si>
  <si>
    <t>DP-015</t>
  </si>
  <si>
    <t>Arts. 44-49; CCT/TIA</t>
  </si>
  <si>
    <t>Identificar transferencias y accesos remotos, incluido acceso de matriz, y validar instrumento/medidas.</t>
  </si>
  <si>
    <t>CCT declaradas no bastan: verificar cadena, importador, TIA, medidas y DPF solo si entidad certificada.</t>
  </si>
  <si>
    <t>CCT en DPA; resto no aportado</t>
  </si>
  <si>
    <t>Transferencia potencial sin evaluación completa.</t>
  </si>
  <si>
    <t>Data flow, TIA y remedio contractual/técnico.</t>
  </si>
  <si>
    <t>Mapa, CCT módulos correctos, TIA, medidas y certificación DPF si se usa.</t>
  </si>
  <si>
    <t>Security + Procurement + DPD (asesoría)</t>
  </si>
  <si>
    <t>SRC-015; SRC-022; SRC-023; SRC-041; SRC-050; SRC-051</t>
  </si>
  <si>
    <t>El acceso de una matriz estadounidense puede ser transferencia aunque pertenezca al mismo grupo. El DPF solo cubre al importador activamente certificado y dentro del ámbito de su certificación; las CCT requieren evaluación y medidas eficaces.</t>
  </si>
  <si>
    <t>DP-016</t>
  </si>
  <si>
    <t>Arts. 44-49</t>
  </si>
  <si>
    <t>ATL-AI-01; 03; 04; 06</t>
  </si>
  <si>
    <t>Verificar alojamiento, proveedor subyacente, subencargados, soporte remoto y accesos para cerrar cada posible ruta internacional.</t>
  </si>
  <si>
    <t>Los proveedores o alojamientos declarados en Países Bajos, España o Francia no cierran la cadena. Confirmar soporte y subencargados de 01, 04 y 06; en 03 identificar además al proveedor extracomunitario del modelo, sus ubicaciones y mecanismos.</t>
  </si>
  <si>
    <t>La cadena efectiva no está acreditada para 01, 03, 04 y 06; la incertidumbre internacional es especialmente material en ATL-AI-03.</t>
  </si>
  <si>
    <t>Mapa de transferencias y mecanismo por destino.</t>
  </si>
  <si>
    <t>Lista de entidades, funciones, ubicaciones, accesos, subencargados y transferencias ulteriores; mecanismo del capítulo V, evaluación y medidas por cada ruta.</t>
  </si>
  <si>
    <t>IT + Privacy Operations + DPD (asesoría)</t>
  </si>
  <si>
    <t>SRC-014; SRC-015; SRC-041; SRC-050; SRC-051</t>
  </si>
  <si>
    <t>Contratar con una entidad del EEE no descarta una transferencia si otra entidad situada fuera del EEE puede acceder a los datos.</t>
  </si>
  <si>
    <t>DP-017</t>
  </si>
  <si>
    <t>Art. 45 + onward transfers</t>
  </si>
  <si>
    <t>Validar adecuación del Reino Unido y transferencias ulteriores.</t>
  </si>
  <si>
    <t>La Decisión 2025/2574 extiende adecuación hasta 27-12-2031; comprobar entidad, finalidad, subencargados y fallback CCT.</t>
  </si>
  <si>
    <t>Vigente al corte; revisión periódica.</t>
  </si>
  <si>
    <t>Contrato y fallback mencionados; cadena no aportada</t>
  </si>
  <si>
    <t>Adecuación no cubre automáticamente onward transfers.</t>
  </si>
  <si>
    <t>Revisión anual de adecuación y cadena.</t>
  </si>
  <si>
    <t>Mapa, contrato, lista de subencargados y evidencia de revisión.</t>
  </si>
  <si>
    <t>RM-24</t>
  </si>
  <si>
    <t>SRC-024; SRC-050; SRC-051</t>
  </si>
  <si>
    <t>La adecuación cubre la transferencia directa comprendida hasta el 27/12/2031, pero no garantiza transferencias ulteriores ni flujos fuera de su alcance; debe mantenerse una cláusula de continuidad.</t>
  </si>
  <si>
    <t>LAB-001</t>
  </si>
  <si>
    <t>Laboral</t>
  </si>
  <si>
    <t>ET art. 64.4.d</t>
  </si>
  <si>
    <t>Informar al comité de parámetros, reglas e instrucciones del algoritmo que incide en acceso al empleo, incluida elaboración de perfiles.</t>
  </si>
  <si>
    <t>Alcanza candidatos aunque no sean empleados: el titular del derecho es la representación de las personas trabajadoras.</t>
  </si>
  <si>
    <t>Vigente; informar con contenido útil y ante cambios relevantes.</t>
  </si>
  <si>
    <t>No se aportó expediente que acredite información útil y versionada al órgano competente.</t>
  </si>
  <si>
    <t>Dossier algorítmico comprensible y actualización.</t>
  </si>
  <si>
    <t>Entrega y acta; finalidad, colectivos, variables, parámetros, umbrales, reglas de exclusión, supervisión, efectos, métricas y cambios por versión.</t>
  </si>
  <si>
    <t>People / Employee Relations</t>
  </si>
  <si>
    <t>Legal + TA</t>
  </si>
  <si>
    <t>SRC-025; SRC-026</t>
  </si>
  <si>
    <t>La información colectiva alcanza el acceso al empleo, pero no sustituye la información individual a candidatos ni les confiere un cauce de defensa a través del comité.</t>
  </si>
  <si>
    <t>LAB-002</t>
  </si>
  <si>
    <t>Informar sobre parámetros, reglas e instrucciones que inciden en condiciones/mantenimiento del empleo y perfilado.</t>
  </si>
  <si>
    <t>Incluir potencial, attrition, usos, peso, umbrales, supervisión y cambios.</t>
  </si>
  <si>
    <t>No se aportó expediente sobre parámetros, peso, umbrales, supervisión y cambios.</t>
  </si>
  <si>
    <t>Dossier algorítmico y sesiones de explicación.</t>
  </si>
  <si>
    <t>Acta; finalidad y colectivos; variables, pesos y umbrales; perfiles; grado de influencia; supervisión; métricas, efectos laborales, salvaguardas y cambios.</t>
  </si>
  <si>
    <t>Legal + People Analytics</t>
  </si>
  <si>
    <t>No se exige una entrega indiscriminada de código fuente, sino información clara y suficiente para comprender la lógica, el funcionamiento y los efectos reales.</t>
  </si>
  <si>
    <t>LAB-003</t>
  </si>
  <si>
    <t>Informar sobre matching/ranking que incide en asignaciones y carrera.</t>
  </si>
  <si>
    <t>Explicar variables, top 3, overrides y efectos sobre acceso a proyectos.</t>
  </si>
  <si>
    <t>No se aportó expediente sobre variables, top 3, apartamientos y efectos en proyectos.</t>
  </si>
  <si>
    <t>Dossier algorítmico y actualización por versión.</t>
  </si>
  <si>
    <t>Acta; variables y top 3; perfiles excluidos; influencia y apartamientos; métricas de oportunidades; efectos laborales y registro de cambios.</t>
  </si>
  <si>
    <t>Operations / Employee Relations</t>
  </si>
  <si>
    <t>Legal + People</t>
  </si>
  <si>
    <t>No se exige una entrega indiscriminada de código fuente; la información debe permitir comprender el ranking y su efecto real sobre asignación y carrera.</t>
  </si>
  <si>
    <t>LAB-004</t>
  </si>
  <si>
    <t>Informar si parámetros/perfiles pueden incidir en decisiones laborales.</t>
  </si>
  <si>
    <t>Uso agregado puro puede quedar fuera; si identifica equipos/personas o dirige medidas laborales, activar obligación.</t>
  </si>
  <si>
    <t>Vigente; revisar tras prueba de anonimato y usos reales.</t>
  </si>
  <si>
    <t>No se conocen granularidad ni decisiones derivadas.</t>
  </si>
  <si>
    <t>Trigger de información y revisión de resultados.</t>
  </si>
  <si>
    <t>Decisión documentada, muestra de informes y acta si aplica.</t>
  </si>
  <si>
    <t>Employee Relations + DPD</t>
  </si>
  <si>
    <t>Un uso verdaderamente agregado y anónimo puede quedar fuera; la obligación se reactiva si los resultados permiten identificar equipos o personas o apoyan decisiones laborales.</t>
  </si>
  <si>
    <t>LAB-005</t>
  </si>
  <si>
    <t>ET art. 64.5</t>
  </si>
  <si>
    <t>Directa cuando concurre supuesto</t>
  </si>
  <si>
    <t>Solicitar informe previo del comité cuando la implantación o revisión encaje en organización y control del trabajo, estudios de tiempos, primas o incentivos o valoración de puestos.</t>
  </si>
  <si>
    <t>PeopleInsight incide en valoración, promoción, retribución y mejora; documentar consulta e informe previo. Es preceptivo, no vinculante y no otorga veto.</t>
  </si>
  <si>
    <t>Antes de ejecutar la decisión empresarial cubierta.</t>
  </si>
  <si>
    <t>No se aportaron solicitud, información, informe/plazo ni respuesta motivada; no puede acreditarse el trámite.</t>
  </si>
  <si>
    <t>Procedimiento de consulta e informe.</t>
  </si>
  <si>
    <t>Solicitud; información suficiente; informe o constancia del plazo máximo de quince días; observaciones y respuesta empresarial motivada.</t>
  </si>
  <si>
    <t>RM-12; RM-20</t>
  </si>
  <si>
    <t>El informe es previo, preceptivo y no vinculante. En sistemas ya desplegados no puede recrearse retroactivamente: procede regularizar el uso actual y someter a trámite los cambios materiales futuros.</t>
  </si>
  <si>
    <t>LAB-006</t>
  </si>
  <si>
    <t>Solicitar informe previo cuando la implantación o revisión de ResourceFit encaje en organización o control del trabajo, incentivos o valoración de puestos.</t>
  </si>
  <si>
    <t>ResourceFit estructura acceso a proyectos y organización; activar antes de cambios materiales.</t>
  </si>
  <si>
    <t>Antes de ejecutar la decisión cubierta.</t>
  </si>
  <si>
    <t>No se aportó expediente que acredite el informe previo cuando concurra el supuesto.</t>
  </si>
  <si>
    <t>Solicitud; expediente suficiente; informe o constancia del plazo; respuesta motivada y decisión empresarial; calendario de cambios futuros.</t>
  </si>
  <si>
    <t>El trámite se activa por la materia y la decisión concreta, no por la mera presencia de IA; la regularización actual no borra por sí sola una eventual omisión pasada.</t>
  </si>
  <si>
    <t>LAB-007</t>
  </si>
  <si>
    <t>No automático / condicionada</t>
  </si>
  <si>
    <t>ATL-AI-01; 03; 06</t>
  </si>
  <si>
    <t>Distinguir información algorítmica de informe previo.</t>
  </si>
  <si>
    <t>ATL-AI-01 activa el art. 64.4.d, pero no el 64.5 solo por cribar candidaturas. ATL-AI-03 y 06 no activan a priori el informe previo; debe reevaluarse si pasan a organizar o controlar el trabajo, incentivar, valorar puestos o apoyar cambios materiales.</t>
  </si>
  <si>
    <t>Análisis jurídico</t>
  </si>
  <si>
    <t>Riesgo de confundir derechos o generar trámite ficticio.</t>
  </si>
  <si>
    <t>Checklist de aplicabilidad por cambio.</t>
  </si>
  <si>
    <t>Memo y expediente cuando concurra supuesto.</t>
  </si>
  <si>
    <t>La obligación debe decidirse por cambio y materia concreta; no debe generarse un informe previo ficticio ni extenderse automáticamente a todo sistema que use IA.</t>
  </si>
  <si>
    <t>LAB-008</t>
  </si>
  <si>
    <t>LO 3/2007 + RD 901/2020</t>
  </si>
  <si>
    <t>Integrar algoritmos en diagnóstico y medidas del plan de igualdad.</t>
  </si>
  <si>
    <t>Atlas tiene 380 personas en España, por lo que debe disponer de plan de igualdad; revisar selección, promoción, retribución y clasificación/asignación.</t>
  </si>
  <si>
    <t>Plan/diagnóstico no aportados</t>
  </si>
  <si>
    <t>Impacto de IA no integrado en igualdad.</t>
  </si>
  <si>
    <t>Integrar pruebas o auditoría algorítmica como medio de diagnóstico y seguimiento, sin presentarla como obligación autónoma general.</t>
  </si>
  <si>
    <t>Plan registrado, diagnóstico, actas y seguimiento.</t>
  </si>
  <si>
    <t>People + RLT + DPD</t>
  </si>
  <si>
    <t>SRC-027; SRC-028</t>
  </si>
  <si>
    <t>La auditoría algorítmica no es una obligación autónoma general; funciona como medio de diagnóstico, seguimiento y prueba dentro del plan de igualdad y otras obligaciones aplicables.</t>
  </si>
  <si>
    <t>ET art. 28 + RD 902/2020</t>
  </si>
  <si>
    <t>Mantener el registro y, cuando proceda, la auditoría retributiva, incorporando el efecto del score de ATL-AI-02 en promoción y retribución.</t>
  </si>
  <si>
    <t>Analizar salario base, complementos y percepciones extrasalariales, así como el peso del índice en decisiones, con medias y medianas por sexo y otros factores solo cuando sean legalmente evaluables.</t>
  </si>
  <si>
    <t>Sesgo algorítmico puede amplificar brecha salarial.</t>
  </si>
  <si>
    <t>Cruce controlado con auditoría retributiva.</t>
  </si>
  <si>
    <t>Registro y auditoría retributiva actualizados; métricas; análisis de diferencias; trazabilidad de decisiones, causas y medidas correctoras.</t>
  </si>
  <si>
    <t>People / Reward</t>
  </si>
  <si>
    <t>Equality Lead + DPD</t>
  </si>
  <si>
    <t>La correlación no demuestra causalidad; las métricas deben interpretarse con contexto y cualquier uso de categorías especiales requiere habilitación y garantías específicas.</t>
  </si>
  <si>
    <t>LAB-010</t>
  </si>
  <si>
    <t>Ley 15/2022 + ET art. 17</t>
  </si>
  <si>
    <t>ATL-AI-01; 02; 05; 06</t>
  </si>
  <si>
    <t>Prevenir discriminación directa/indirecta en empleo y condiciones.</t>
  </si>
  <si>
    <t>Probar impactos, proxies y resultados; conservar trazabilidad compatible con minimización.</t>
  </si>
  <si>
    <t>No existen pruebas de equidad ni umbrales de remediación.</t>
  </si>
  <si>
    <t>Programa de fairness y auditoría algorítmica como apoyo probatorio; revisión humana y remediación.</t>
  </si>
  <si>
    <t>Métricas por grupos legalmente evaluables; metodología y período; umbrales; investigación; intervención humana; remediación y nueva prueba de eficacia.</t>
  </si>
  <si>
    <t>DPD + Data Responsable</t>
  </si>
  <si>
    <t>RM-15; RM-20</t>
  </si>
  <si>
    <t>La auditoría algorítmica es un medio probatorio, no una certificación absoluta ni una obligación autónoma general; si usa categorías especiales debe observarse el art. 4 bis y el RGPD.</t>
  </si>
  <si>
    <t>LAB-011</t>
  </si>
  <si>
    <t>LPRL arts. 14-16, 18 y 33</t>
  </si>
  <si>
    <t>ATL-AI-02; 03; 05; 06</t>
  </si>
  <si>
    <t>Evaluar riesgos psicosociales y de nuevas tecnologías, informar y consultar.</t>
  </si>
  <si>
    <t>Medir cambios de tareas, ritmo, autonomía, feedback, previsibilidad y supervisión: presión por scores en 02, pérdida de autonomía en 05, temor de reidentificación en 06 y carga o vigilancia condicionada en 03.</t>
  </si>
  <si>
    <t>Vigente; antes/tras cambios relevantes.</t>
  </si>
  <si>
    <t>Riesgo psicosocial no integrado en despliegue.</t>
  </si>
  <si>
    <t>Actualización de evaluación PRL y consulta.</t>
  </si>
  <si>
    <t>Evaluación cuantitativa y cualitativa por colectivo/centro; consulta; planificación de medidas; responsables; indicadores, seguimiento y revisión de eficacia.</t>
  </si>
  <si>
    <t>PRL / People</t>
  </si>
  <si>
    <t>RLT + IT + DPD</t>
  </si>
  <si>
    <t>SRC-031; SRC-034</t>
  </si>
  <si>
    <t>Son riesgos plausibles que deben medirse, no daños acreditados; ATL-AI-03 entra solo si altera carga, ritmo, disponibilidad o sensación de vigilancia.</t>
  </si>
  <si>
    <t>LAB-012</t>
  </si>
  <si>
    <t>LOPDGDD arts. 87-91</t>
  </si>
  <si>
    <t>ATL-AI-02; 03; 06</t>
  </si>
  <si>
    <t>Respetar intimidad y derechos digitales en uso de dispositivos, monitorización y desconexión.</t>
  </si>
  <si>
    <t>Activar si hay seguimiento de uso/productividad, correlación de actividad o acceso a comunicaciones.</t>
  </si>
  <si>
    <t>Vigente; depende de configuración real.</t>
  </si>
  <si>
    <t>No se conoce telemetría ni usos secundarios.</t>
  </si>
  <si>
    <t>Assessment de monitorización y política digital.</t>
  </si>
  <si>
    <t>Configuración, política, información y consulta.</t>
  </si>
  <si>
    <t>People / IT</t>
  </si>
  <si>
    <t>DPD + RLT</t>
  </si>
  <si>
    <t>RM-27; RM-28</t>
  </si>
  <si>
    <t>La exposición depende de la configuración y del uso real: no se concluye vigilancia individual mientras la reutilización laboral de telemetría, prompts o actividad esté bloqueada y documentada.</t>
  </si>
  <si>
    <t>LAB-013</t>
  </si>
  <si>
    <t>ET art. 41</t>
  </si>
  <si>
    <t>ATL-AI-02; 05</t>
  </si>
  <si>
    <t>Evaluar si cambios apoyados por IA constituyen modificación sustancial de condiciones.</t>
  </si>
  <si>
    <t>No todo uso activa art. 41; analizar caso cuando cambien funciones, sistema de trabajo, rendimiento o retribución.</t>
  </si>
  <si>
    <t>Antes de decisiones concretas.</t>
  </si>
  <si>
    <t>Riesgo de aplicar scores sin cauce laboral correcto.</t>
  </si>
  <si>
    <t>Legal gate en decisiones materiales.</t>
  </si>
  <si>
    <t>Memo por decisión y expediente laboral.</t>
  </si>
  <si>
    <t>RM-17</t>
  </si>
  <si>
    <t>No todo uso de un score activa el art. 41; la valoración es casuística y debe realizarse antes de cambios en funciones, sistema de trabajo, rendimiento o retribución.</t>
  </si>
  <si>
    <t>LAB-014</t>
  </si>
  <si>
    <t>Convenio colectivo y mapa RLT</t>
  </si>
  <si>
    <t>Directa por verificar</t>
  </si>
  <si>
    <t>Identificar centros, comités/delegados y convenios aplicables antes de ejecutar información/consulta.</t>
  </si>
  <si>
    <t>El alcance operativo se limita a España; identificar centros, comités/delegados y convenios antes de información, consulta o informe.</t>
  </si>
  <si>
    <t>Inmediato.</t>
  </si>
  <si>
    <t>No puede demostrarse cumplimiento sin destinatarios y calendario.</t>
  </si>
  <si>
    <t>Mapa RLT/centros/convenios.</t>
  </si>
  <si>
    <t>Listado validado y responsables de relación laboral.</t>
  </si>
  <si>
    <t>Legal + People Ops</t>
  </si>
  <si>
    <t>El informe se limita a España y no examinó convenios, centros ni actas; los destinatarios y el órgano competente deben validarse antes de cada información, consulta o informe.</t>
  </si>
  <si>
    <t>Controles de diseño propuesto: no equivalen a controles implantados. El responsable operativo pertenece a primera/segunda línea; el DPD asesora y supervisa con independencia.</t>
  </si>
  <si>
    <t>Fecha objetivo de diseño</t>
  </si>
  <si>
    <t>Fecha objetivo de operación</t>
  </si>
  <si>
    <t>Alta/cambio/baja con finalidad, responsable, roles, versión, datos, personas afectadas y clasificación.</t>
  </si>
  <si>
    <t>100% sistemas con ficha y responsable</t>
  </si>
  <si>
    <t>Expediente de diligencia de proveedor (EV-007)</t>
  </si>
  <si>
    <t>IT / Responsable del Sistema</t>
  </si>
  <si>
    <t>Calidad, sesgo y resultados PeopleInsight</t>
  </si>
  <si>
    <t>Comparar scores/decisiones/resultados; calibración y proxies.</t>
  </si>
  <si>
    <t>Dashboard de resultados</t>
  </si>
  <si>
    <t>Responsable del Sistema</t>
  </si>
  <si>
    <t>Simulacro de mesa y muestra</t>
  </si>
  <si>
    <t>Evaluación preliminar de impacto por caso de uso</t>
  </si>
  <si>
    <t>Evaluación preliminar firmado</t>
  </si>
  <si>
    <t>0 resultados bajo umbral; riesgo re-ID aceptado</t>
  </si>
  <si>
    <t>Avisos por colectivo y flujo de trabajo para acceso, explicación, rectificación, oposición y recurso.</t>
  </si>
  <si>
    <t>Avisos, registro de derechos y simulacro (EV-017)</t>
  </si>
  <si>
    <t>solicitud simulada</t>
  </si>
  <si>
    <t>Procedimiento y muestra de casos (EV-012 a EV-014 y EV-017)</t>
  </si>
  <si>
    <t>Legal / Responsable del Sistema (DPD consultado)</t>
  </si>
  <si>
    <t>Calendario, compromisos y certificados de borrado (EV-007)</t>
  </si>
  <si>
    <t>Simulacro de mesa</t>
  </si>
  <si>
    <t>Test basado en riesgo con muestra, findings, responsable, fecha y nueva prueba de eficacia.</t>
  </si>
  <si>
    <t>Informe y nueva prueba de eficacia</t>
  </si>
  <si>
    <t>100% P0 nueva prueba de eficaciaados; 0 vencidos sin aceptación</t>
  </si>
  <si>
    <t>100% resultados relevantes con decisión registrada</t>
  </si>
  <si>
    <t>100% P0 con decisión; 0 riesgos críticos sin responsable</t>
  </si>
  <si>
    <t>Responsables de los Sistemas 03/06</t>
  </si>
  <si>
    <t>Muestra trimestral de registros técnicos (logs), resultados y decisiones</t>
  </si>
  <si>
    <t>Plan de 12 meses desde el corte: 27/07/2026–26/07/2027, con responsable único, dependencias, criterios de cierre, coste cualitativo y Gantt</t>
  </si>
  <si>
    <t>Ejecutar ya RGPD, normativa laboral, artículo 4 y transparencia; preparar el régimen de alto riesgo del anexo III para el 02/12/2027, sujeto al artículo 111. Fecha de seguimiento editable: B6. «Previa» exige finalización antes del inicio; «insumo» permite trabajo paralelo. Orden: dependencia, horizonte e inicio; P0 antes de P1 en el mismo periodo. RM-31 y RM-32 son puntos de control obligatorios de cierre.</t>
  </si>
  <si>
    <t>Seguimiento</t>
  </si>
  <si>
    <t>Estado temporal</t>
  </si>
  <si>
    <t>RM-01</t>
  </si>
  <si>
    <t>Ninguna · 0-30d</t>
  </si>
  <si>
    <t>Nombrar sponsor ejecutivo y AI Compliance Lead; formalizar alcance, recursos y línea de reporte</t>
  </si>
  <si>
    <t>No iniciada</t>
  </si>
  <si>
    <t>Nombramientos y línea de reporte aprobados</t>
  </si>
  <si>
    <t>RM-02</t>
  </si>
  <si>
    <t>Previa RM-01 · 0-30d</t>
  </si>
  <si>
    <t>Constituir Comité de Gobernanza IA y aprobar charter, quórum y decisiones reservadas</t>
  </si>
  <si>
    <t>Política de funcionamiento (Charter) firmada y primera sesión celebrada</t>
  </si>
  <si>
    <t>Crear inventario controlado de los seis sistemas, responsables, roles, versiones y tratamientos</t>
  </si>
  <si>
    <t>6/6 fichas completas y vinculadas a RAT</t>
  </si>
  <si>
    <t>RM-04</t>
  </si>
  <si>
    <t>Ninguna · continuo</t>
  </si>
  <si>
    <t>Monitorizar la aplicación e interpretación del Reglamento (UE) 2026/1744, el art. 111 y cambios normativos posteriores; actualizar calendario y aplicabilidad.</t>
  </si>
  <si>
    <t>Nota jurídica y matriz actualizadas ≤10 días desde cada cambio o criterio oficial relevante.</t>
  </si>
  <si>
    <t>RM-05</t>
  </si>
  <si>
    <t>Ninguna · medida inmediata</t>
  </si>
  <si>
    <t>Medida inmediata — revisar de forma sustantiva todo descarte de HireSense e impedir que decisiones de PeopleInsight se limiten a ratificar el score</t>
  </si>
  <si>
    <t>01; 02</t>
  </si>
  <si>
    <t>0 descartes sin revisor; 0 decisiones materiales por ratificación acrítica; razón y posibilidad de corrección documentadas</t>
  </si>
  <si>
    <t>RM-06</t>
  </si>
  <si>
    <t>Medida inmediata — considerar y documentar alternativas fuera del top 3 de ResourceFit</t>
  </si>
  <si>
    <t>100 % de asignaciones con alternativas fuera del top 3 consideradas y razón documentada.</t>
  </si>
  <si>
    <t>Medida inmediata — desactivar categorías emocionales no necesarias de PulseMap y bloquear reactivación</t>
  </si>
  <si>
    <t>Recursos Humanos / IT</t>
  </si>
  <si>
    <t>Configuración exportada y control de cambios activo</t>
  </si>
  <si>
    <t>Previas RM-01; RM-03 · 0-30d</t>
  </si>
  <si>
    <t>Desplegar alfabetización IA base y módulos por rol</t>
  </si>
  <si>
    <t>≥95 % de cobertura; ≥80 % en la evaluación; matriz persona/rol/sistema.</t>
  </si>
  <si>
    <t>RM-09</t>
  </si>
  <si>
    <t>Previas RM-01; RM-03 · medida inmediata</t>
  </si>
  <si>
    <t>Medida inmediata — aprobar política y catálogo provisional ATL03: usos, datos, roles cliente, revisión, resultados y excepciones</t>
  </si>
  <si>
    <t>CISO / IT</t>
  </si>
  <si>
    <t>Política y catálogo publicados; 240 usuarios informados; 0 usos decisorios no autorizados</t>
  </si>
  <si>
    <t>Previas RM-01; RM-02 · 0-30d</t>
  </si>
  <si>
    <t>Aprobar la Política corporativa de uso responsable de IA, el apetito de riesgo, los umbrales de delegación y el procedimiento de escalado.</t>
  </si>
  <si>
    <t>Dirección / Sponsor ejecutivo</t>
  </si>
  <si>
    <t>Política, apetito, tolerancias, delegaciones y caducidad de aceptaciones aprobados.</t>
  </si>
  <si>
    <t>Medida inmediata — validar aviso de IA del chatbot, accesibilidad y escalado humano</t>
  </si>
  <si>
    <t>100 % de recorridos probados muestran el aviso antes de interactuar.</t>
  </si>
  <si>
    <t>Previa RM-03 · 31-90d</t>
  </si>
  <si>
    <t>Mapear RLT/centros/convenios; entregar expedientes informativos art. 64.4.d ET y tramitar 64.5 cuando proceda</t>
  </si>
  <si>
    <t>100% centros/órganos mapeados; expedientes y actas</t>
  </si>
  <si>
    <t>Requerir paquete de evidencia a seis proveedores: roles, modelo, datos, ubicaciones, subencargados, registros técnicos (logs) e incidentes</t>
  </si>
  <si>
    <t>Compras / Legal</t>
  </si>
  <si>
    <t>6/6 requerimientos enviados; 100 % de carencias con responsable y fecha.</t>
  </si>
  <si>
    <t>Completar evaluaciones preliminares de EIPD de los seis sistemas, nota razonada sobre FRIA y plan de evaluaciones.</t>
  </si>
  <si>
    <t>AI Compliance / Privacidad</t>
  </si>
  <si>
    <t>6/6 evaluaciones preliminares; nota FRIA fechada; alcance y calendario de EIPD aprobados.</t>
  </si>
  <si>
    <t>Previas RM-10; RM-13; RM-14 · 31-90d</t>
  </si>
  <si>
    <t>Auditoría Algorítmica (Ejecutar línea base de sesgo, error, calibración y resultados) en ATL-AI-01, 02 y 05.</t>
  </si>
  <si>
    <t>Recursos Humanos / Analítica</t>
  </si>
  <si>
    <t>3/3 informes; desviaciones críticas remediadas.</t>
  </si>
  <si>
    <t>RM-16</t>
  </si>
  <si>
    <t>Previas RM-13; RM-14 · 31-90d</t>
  </si>
  <si>
    <t>Cerrar análisis del art. 22, excepciones y salvaguardas de intervención e impugnación para 01, 02 y 05.</t>
  </si>
  <si>
    <t>3/3 decisiones mapeadas; salvaguardas probadas.</t>
  </si>
  <si>
    <t>Previas RM-08; RM-16 · 31-90d</t>
  </si>
  <si>
    <t>Diseñar y formar en protocolos de supervisión humana 01, 02 y 05</t>
  </si>
  <si>
    <t>Recursos Humanos / Operaciones</t>
  </si>
  <si>
    <t>3/3 protocolos; 100% supervisores formados</t>
  </si>
  <si>
    <t>Probar anonimización de PulseMap, fijar umbrales y catalogar resultados/decisiones derivadas</t>
  </si>
  <si>
    <t>Test aprobado; 0 resultados bajo umbral; 100% decisiones derivadas catalogadas</t>
  </si>
  <si>
    <t>Previas RM-02; RM-03; RM-10 · 31-90d</t>
  </si>
  <si>
    <t>Implantar el punto de control y autorización previa para compras, pilotos, despliegues, nuevas finalidades, cambios materiales, pruebas con categorías especiales y retirada.</t>
  </si>
  <si>
    <t>100 % de altas y cambios materiales con checklist, decisión, condiciones y cierre trazables.</t>
  </si>
  <si>
    <t>Previas RM-12; RM-15 · 3-6m</t>
  </si>
  <si>
    <t>Integrar resultados algorítmicos en diagnóstico/plan de igualdad y auditoría retributiva</t>
  </si>
  <si>
    <t>Diagnóstico/medidas aprobadas y seguimiento definido</t>
  </si>
  <si>
    <t>Previas RM-13; RM-14; RM-15; RM-16 · 3-6m</t>
  </si>
  <si>
    <t>Recursos Humanos lidera la EIPD y el plan de medidas de HireSense; obtener opinión del DPD.</t>
  </si>
  <si>
    <t>EIPD aprobada por el responsable; opinión del DPD; art. 22, información, sesgo y 100 % de medidas P0 integrados.</t>
  </si>
  <si>
    <t>Recursos Humanos lidera la EIPD integrada de PeopleInsight; obtener opinión del DPD.</t>
  </si>
  <si>
    <t>EIPD aprobada; opinión del DPD; art. 22, transferencia, dimensión laboral y sesgo integrados.</t>
  </si>
  <si>
    <t>Operaciones lidera la EIPD de ResourceFit; obtener opinión del DPD.</t>
  </si>
  <si>
    <t>EIPD aprobada; opinión del DPD; art. 22, información laboral, sesgo y métricas de oportunidades integrados.</t>
  </si>
  <si>
    <t>Previa RM-13 · 3-6m</t>
  </si>
  <si>
    <t>Revisar contratos, DPA, subencargados, transferencias internacionales y salvaguardas (TIA, DPF, adecuación y cláusulas de IA).</t>
  </si>
  <si>
    <t>0 proveedores críticos con carencias contractuales P0.</t>
  </si>
  <si>
    <t>Previas RM-13; RM-17 · 3-6m</t>
  </si>
  <si>
    <t>Implantar registros, indicadores, registro de apartamientos y monitorización de 01, 02 y 05.</t>
  </si>
  <si>
    <t>Logs exportables; cuadro de mando mensual y alertas</t>
  </si>
  <si>
    <t>Previas RM-03; RM-16 · 3-6m</t>
  </si>
  <si>
    <t>Actualizar avisos, información sobre decisiones y procedimiento de derechos/explicación</t>
  </si>
  <si>
    <t>Privacidad / Legal</t>
  </si>
  <si>
    <t>Avisos por colectivo publicados; simulacro de solicitud de derechos superado</t>
  </si>
  <si>
    <t>Previas RM-03; RM-12 · 3-6m</t>
  </si>
  <si>
    <t>Actualizar evaluación PRL psicosocial y consultar cambios en 02/05/06 y 03 cuando proceda</t>
  </si>
  <si>
    <t>Evaluación y medidas aprobadas; consulta documentada</t>
  </si>
  <si>
    <t>RM-28</t>
  </si>
  <si>
    <t>Previas RM-09; RM-13 · 6-9m</t>
  </si>
  <si>
    <t>Implantar DLP, clasificación de información, gestión de identidades y accesos y controles de IA generativa.</t>
  </si>
  <si>
    <t>CISO</t>
  </si>
  <si>
    <t>DLP testado; 0 excepciones sin aprobación</t>
  </si>
  <si>
    <t>Previas RM-24; RM-25 · 6-9m</t>
  </si>
  <si>
    <t>Aprobar manual de incidente, suspensión y cooperación y ejecutar un simulacro.</t>
  </si>
  <si>
    <t>IT / Legal / Privacidad</t>
  </si>
  <si>
    <t>Simulacro completado; acciones críticas cerradas</t>
  </si>
  <si>
    <t>RM-30</t>
  </si>
  <si>
    <t>Insumo RM-04; previas RM-13; RM-17; RM-25 · 6-9m</t>
  </si>
  <si>
    <t>Cerrar expediente de seguimiento regulatorio, transición, versiones y preparación de 01, 02 y 05.</t>
  </si>
  <si>
    <t>3/3 expedientes con hechos art. 111, decisión jurídica, evidencia y brechas</t>
  </si>
  <si>
    <t>RM-31</t>
  </si>
  <si>
    <t>Todas las medidas aplicables RM-15 a RM-30 terminadas · punto de control de cierre P0 · 9-12m</t>
  </si>
  <si>
    <t>Probar internamente los controles, revisar el cuadro de mando de Dirección y remediar los hallazgos</t>
  </si>
  <si>
    <t>Control Interno</t>
  </si>
  <si>
    <t>100 % de controles P0 probados; hallazgos con responsable y fecha; 0 P0 cerrados sin prueba de eficacia</t>
  </si>
  <si>
    <t>RM-32</t>
  </si>
  <si>
    <t>Previa RM-31 · punto de control independiente de cierre · 9-12m</t>
  </si>
  <si>
    <t>Realizar una revisión independiente de preparación y aprobar el plan hasta el 02/12/2027</t>
  </si>
  <si>
    <t>Auditoría Interna / tercero</t>
  </si>
  <si>
    <t>Informe independiente; plan a diciembre de 2027; 0 riesgos críticos sin decisión formal</t>
  </si>
  <si>
    <t>Coordina inventario, clasificación, gate, calendario, marco de control e informes; actúa como secretaría y segunda línea sin sustituir al responsable.</t>
  </si>
  <si>
    <t>Aporta gobierno de Personas para 01, 02 y 06; supervisión humana, igualdad, PRL y RLT. El responsable operativo se designa por sistema.</t>
  </si>
  <si>
    <t>El responsable responde por finalidad, operación, supervisión, métricas, incidentes y remediación; las funciones especializadas apoyan según materia y fase.</t>
  </si>
  <si>
    <t>Expediente de diligencia de proveedor, cadena, retención y borrado</t>
  </si>
  <si>
    <t>Proveedor, subencargados, ubicaciones, acceso, retención y salida</t>
  </si>
  <si>
    <t>RM-24; EV-001; EV-002; EV-003; EV-004; EV-005; EV-006</t>
  </si>
  <si>
    <t>Cuestionario aprobado; entidad, país, servicio, acceso, mecanismo, plazos de conservación, borrado y certificado de salida</t>
  </si>
  <si>
    <t>DP-001; DP-015; DP-016; DP-017; CTL-004; CTL-026</t>
  </si>
  <si>
    <t>Versión, inputs, resultados, límites, supervisión, métricas</t>
  </si>
  <si>
    <t>AI-005; DP-006; LAB-001; CTL-007; CTL-022</t>
  </si>
  <si>
    <t>Actas, overrides y resultados</t>
  </si>
  <si>
    <t>RM-16; RM-17; RM-05</t>
  </si>
  <si>
    <t>AI-005; DP-007; LAB-005; CTL-008; CTL-022</t>
  </si>
  <si>
    <t>AI-005; DP-008; LAB-006; CTL-009; CTL-022</t>
  </si>
  <si>
    <t>AI-012; CTL-021; CTL-022</t>
  </si>
  <si>
    <t>Evaluación preliminars ATL03/04/06</t>
  </si>
  <si>
    <t>Responsables de los Sistemas / Privacy Operations</t>
  </si>
  <si>
    <t>Ataque razonable, tamaño mínimo, texto libre y resultados</t>
  </si>
  <si>
    <t>Roles, voto, quórum, responsables operativos, independencia DPD y decisiones reservadas</t>
  </si>
  <si>
    <t>Playbook y simulacro de mesa (simulacro de mesa) de incidentes</t>
  </si>
  <si>
    <t>Informe de aseguramiento y nueva prueba de eficacia</t>
  </si>
  <si>
    <t>Eficacia y cierre independiente</t>
  </si>
  <si>
    <t>Alcance, muestra, hallazgos, responsables, nueva prueba de eficacia y conclusión independiente</t>
  </si>
  <si>
    <t>Uso, datos, finalidad, rol/base, colectivo, output, decisión, reutilización, responsable y decisión editorial/divulgación para resultados externos de ATL-AI-03.</t>
  </si>
  <si>
    <t>Metodología y objetivos de control — §§2.4 y 9</t>
  </si>
  <si>
    <t>Chatbot, resultados sintéticos, contenido de interés público</t>
  </si>
  <si>
    <t>Consecuencias laborales y PRL — §8.7</t>
  </si>
  <si>
    <t>Historia legislativa de la transición — §§6.3 y 12</t>
  </si>
  <si>
    <t>Conciliación general informe-matriz — fuente secundaria del proyecto</t>
  </si>
  <si>
    <t>Supervisión y sanciones españolas propuestas — §§6.7 y 12</t>
  </si>
  <si>
    <t>Contexto posterior al corte sobre aplicación — §§6.7 y 12</t>
  </si>
  <si>
    <t>Consentimiento y desequilibrio laboral — §§7.2 y 7.3</t>
  </si>
  <si>
    <t>Independencia y responsabilidad del DPD — §§7 y 10.2</t>
  </si>
  <si>
    <t>Principios de auditoría — §2.4</t>
  </si>
  <si>
    <t>Arquitectura de gobernanza y ciclo de vida — §10</t>
  </si>
  <si>
    <t>Metodología de gestión del riesgo — §§2.4, 9 y 10</t>
  </si>
  <si>
    <t>0: inexistente/no acreditado · 1: ad hoc</t>
  </si>
  <si>
    <t>2: diseñado/parcial · 3: operativo sin eficacia probada</t>
  </si>
  <si>
    <t>4: efectivo y probado</t>
  </si>
  <si>
    <t>11</t>
  </si>
  <si>
    <t>Agregación de riesgo</t>
  </si>
  <si>
    <t>El riesgo consolidado de cada sistema toma como referencia la obligación material de mayor exposición y admite un ajuste cualitativo documentado por alcance, influencia real del resultado y población afectada; no se obtiene mediante promedio simple.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</si>
</sst>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\-mmm\-yy"/>
    <numFmt numFmtId="166" formatCode=";;;"/>
  </numFmts>
  <fonts count="21">
    <font>
      <sz val="11"/>
      <name val="Carlito"/>
    </font>
    <font>
      <b/>
      <sz val="20"/>
      <color rgb="FFFFFFFF"/>
      <name val="Carlito"/>
    </font>
    <font>
      <sz val="10"/>
      <color rgb="FFFFFFFF"/>
      <name val="Carlito"/>
    </font>
    <font>
      <i/>
      <sz val="9"/>
      <color rgb="FF243447"/>
      <name val="Carlito"/>
    </font>
    <font>
      <b/>
      <sz val="9"/>
      <color rgb="FFFFFFFF"/>
      <name val="Carlito"/>
    </font>
    <font>
      <sz val="9"/>
      <color rgb="FF243447"/>
      <name val="Carlito"/>
    </font>
    <font>
      <b/>
      <sz val="11"/>
      <color rgb="FFFFFFFF"/>
      <name val="Carlito"/>
    </font>
    <font>
      <b/>
      <sz val="18"/>
      <color rgb="FF5B3AAE"/>
      <name val="Carlito"/>
    </font>
    <font>
      <b/>
      <sz val="12"/>
      <color rgb="FFFFFFFF"/>
      <name val="Carlito"/>
    </font>
    <font>
      <b/>
      <sz val="9"/>
      <color rgb="FF243447"/>
      <name val="Carlito"/>
    </font>
    <font>
      <sz val="11"/>
      <color rgb="FF243447"/>
      <name val="Carlito"/>
    </font>
    <font>
      <b/>
      <sz val="22"/>
      <color rgb="FF5B3AAE"/>
      <name val="Carlito"/>
    </font>
    <font>
      <b/>
      <sz val="22"/>
      <color rgb="FFC62828"/>
      <name val="Carlito"/>
    </font>
    <font>
      <b/>
      <sz val="22"/>
      <color rgb="FF2F75B5"/>
      <name val="Carlito"/>
    </font>
    <font>
      <b/>
      <sz val="22"/>
      <color rgb="FF2E7D32"/>
      <name val="Carlito"/>
    </font>
    <font>
      <b/>
      <sz val="22"/>
      <color rgb="FFB26A00"/>
      <name val="Carlito"/>
    </font>
    <font>
      <b/>
      <sz val="9"/>
      <color rgb="FF5B2C83"/>
      <name val="Carlito"/>
    </font>
    <font>
      <i/>
      <sz val="11"/>
      <color rgb="FF5B6573"/>
      <name val="Carlito"/>
    </font>
    <font>
      <sz val="10"/>
      <color rgb="FF2F2440"/>
      <name val="Carlito"/>
    </font>
    <font>
      <b/>
      <sz val="10"/>
      <color rgb="FF2F2440"/>
      <name val="Carlito"/>
    </font>
    <font>
      <b/>
      <sz val="11"/>
      <color rgb="FF4B2A72"/>
      <name val="Carlito"/>
    </font>
  </fonts>
  <fills count="17">
    <fill>
      <patternFill patternType="none"/>
    </fill>
    <fill>
      <patternFill patternType="gray125"/>
    </fill>
    <fill>
      <patternFill patternType="solid">
        <fgColor rgb="FF5B3AAE"/>
      </patternFill>
    </fill>
    <fill>
      <patternFill patternType="solid">
        <fgColor rgb="FF17324D"/>
      </patternFill>
    </fill>
    <fill>
      <patternFill patternType="solid">
        <fgColor rgb="FFFFF2CC"/>
      </patternFill>
    </fill>
    <fill>
      <patternFill patternType="solid">
        <fgColor rgb="FF7557C6"/>
      </patternFill>
    </fill>
    <fill>
      <patternFill patternType="solid">
        <fgColor rgb="FFF5F7FA"/>
      </patternFill>
    </fill>
    <fill>
      <patternFill patternType="solid">
        <fgColor rgb="FFEDE7F6"/>
      </patternFill>
    </fill>
    <fill>
      <patternFill patternType="solid">
        <fgColor rgb="FFFFFFFF"/>
      </patternFill>
    </fill>
    <fill>
      <patternFill patternType="solid">
        <fgColor rgb="FFE8E1F4"/>
      </patternFill>
    </fill>
    <fill>
      <patternFill patternType="solid">
        <fgColor rgb="FF18364F"/>
      </patternFill>
    </fill>
    <fill>
      <patternFill patternType="solid">
        <fgColor rgb="FF6F42C1"/>
      </patternFill>
    </fill>
    <fill>
      <patternFill patternType="solid">
        <fgColor rgb="FFFFF2CC"/>
      </patternFill>
    </fill>
    <fill>
      <patternFill patternType="solid">
        <fgColor rgb="FFFFF2A0"/>
      </patternFill>
    </fill>
    <fill>
      <patternFill patternType="solid">
        <fgColor rgb="FF4B2A72"/>
      </patternFill>
    </fill>
    <fill>
      <patternFill patternType="solid">
        <fgColor rgb="FFF3F0F8"/>
      </patternFill>
    </fill>
    <fill>
      <patternFill patternType="solid">
        <fgColor rgb="FFEEE8F5"/>
      </patternFill>
    </fill>
  </fills>
  <borders count="33">
    <border>
      <left/>
      <right/>
      <top/>
      <bottom/>
      <diagonal/>
    </border>
    <border>
      <left style="thin">
        <color rgb="FF17324D"/>
      </left>
      <right/>
      <top style="thin">
        <color rgb="FF17324D"/>
      </top>
      <bottom style="thin">
        <color rgb="FF17324D"/>
      </bottom>
      <diagonal/>
    </border>
    <border>
      <left/>
      <right/>
      <top style="thin">
        <color rgb="FF17324D"/>
      </top>
      <bottom style="thin">
        <color rgb="FF17324D"/>
      </bottom>
      <diagonal/>
    </border>
    <border>
      <left/>
      <right style="thin">
        <color rgb="FF17324D"/>
      </right>
      <top style="thin">
        <color rgb="FF17324D"/>
      </top>
      <bottom style="thin">
        <color rgb="FF17324D"/>
      </bottom>
      <diagonal/>
    </border>
    <border>
      <left/>
      <right/>
      <top/>
      <bottom style="thin">
        <color rgb="FFD6DCE5"/>
      </bottom>
      <diagonal/>
    </border>
    <border>
      <left/>
      <right/>
      <top style="thin">
        <color rgb="FFD6DCE5"/>
      </top>
      <bottom style="thin">
        <color rgb="FFD6DCE5"/>
      </bottom>
      <diagonal/>
    </border>
    <border>
      <left/>
      <right/>
      <top style="thin">
        <color rgb="FFD6DCE5"/>
      </top>
      <bottom/>
      <diagonal/>
    </border>
    <border>
      <left style="thin">
        <color rgb="FFD9E2F3"/>
      </left>
      <right/>
      <top style="thin">
        <color rgb="FFD9E2F3"/>
      </top>
      <bottom/>
      <diagonal/>
    </border>
    <border>
      <left/>
      <right style="thin">
        <color rgb="FFD9E2F3"/>
      </right>
      <top style="thin">
        <color rgb="FFD9E2F3"/>
      </top>
      <bottom/>
      <diagonal/>
    </border>
    <border>
      <left style="thin">
        <color rgb="FFD9E2F3"/>
      </left>
      <right/>
      <top/>
      <bottom style="thin">
        <color rgb="FFD9E2F3"/>
      </bottom>
      <diagonal/>
    </border>
    <border>
      <left/>
      <right style="thin">
        <color rgb="FFD9E2F3"/>
      </right>
      <top/>
      <bottom style="thin">
        <color rgb="FFD9E2F3"/>
      </bottom>
      <diagonal/>
    </border>
    <border>
      <left style="thin">
        <color rgb="FF5B3AAE"/>
      </left>
      <right/>
      <top style="thin">
        <color rgb="FF5B3AAE"/>
      </top>
      <bottom style="thin">
        <color rgb="FF5B3AAE"/>
      </bottom>
      <diagonal/>
    </border>
    <border>
      <left/>
      <right/>
      <top style="thin">
        <color rgb="FF5B3AAE"/>
      </top>
      <bottom style="thin">
        <color rgb="FF5B3AAE"/>
      </bottom>
      <diagonal/>
    </border>
    <border>
      <left/>
      <right style="thin">
        <color rgb="FF5B3AAE"/>
      </right>
      <top style="thin">
        <color rgb="FF5B3AAE"/>
      </top>
      <bottom style="thin">
        <color rgb="FF5B3AAE"/>
      </bottom>
      <diagonal/>
    </border>
    <border>
      <left/>
      <right/>
      <top style="thin">
        <color rgb="FFD9E2F3"/>
      </top>
      <bottom/>
      <diagonal/>
    </border>
    <border>
      <left style="thin">
        <color rgb="FFD9E2F3"/>
      </left>
      <right/>
      <top/>
      <bottom/>
      <diagonal/>
    </border>
    <border>
      <left/>
      <right style="thin">
        <color rgb="FFD9E2F3"/>
      </right>
      <top/>
      <bottom/>
      <diagonal/>
    </border>
    <border>
      <left/>
      <right/>
      <top/>
      <bottom style="thin">
        <color rgb="FFD9E2F3"/>
      </bottom>
      <diagonal/>
    </border>
    <border>
      <left/>
      <right/>
      <top style="thin">
        <color rgb="FFB26A00"/>
      </top>
      <bottom/>
      <diagonal/>
    </border>
    <border>
      <left/>
      <right/>
      <top/>
      <bottom style="thin">
        <color rgb="FFB26A00"/>
      </bottom>
      <diagonal/>
    </border>
    <border>
      <left style="thin">
        <color rgb="FFC9BDD8"/>
      </left>
      <right/>
      <top style="thin">
        <color rgb="FFC9BDD8"/>
      </top>
      <bottom/>
      <diagonal/>
    </border>
    <border>
      <left/>
      <right/>
      <top style="thin">
        <color rgb="FFC9BDD8"/>
      </top>
      <bottom/>
      <diagonal/>
    </border>
    <border>
      <left/>
      <right/>
      <top style="thin">
        <color rgb="FFC9BDD8"/>
      </top>
      <bottom style="thin">
        <color rgb="FFB26A00"/>
      </bottom>
      <diagonal/>
    </border>
    <border>
      <left/>
      <right style="thin">
        <color rgb="FFC9BDD8"/>
      </right>
      <top style="thin">
        <color rgb="FFC9BDD8"/>
      </top>
      <bottom style="thin">
        <color rgb="FFB26A00"/>
      </bottom>
      <diagonal/>
    </border>
    <border>
      <left style="thin">
        <color rgb="FFC9BDD8"/>
      </left>
      <right/>
      <top/>
      <bottom/>
      <diagonal/>
    </border>
    <border>
      <left/>
      <right style="thin">
        <color rgb="FFC9BDD8"/>
      </right>
      <top style="thin">
        <color rgb="FFB26A00"/>
      </top>
      <bottom/>
      <diagonal/>
    </border>
    <border>
      <left/>
      <right style="thin">
        <color rgb="FFC9BDD8"/>
      </right>
      <top/>
      <bottom/>
      <diagonal/>
    </border>
    <border>
      <left style="thin">
        <color rgb="FFC9BDD8"/>
      </left>
      <right/>
      <top/>
      <bottom style="thin">
        <color rgb="FFB26A00"/>
      </bottom>
      <diagonal/>
    </border>
    <border>
      <left style="thin">
        <color rgb="FFC9BDD8"/>
      </left>
      <right/>
      <top/>
      <bottom style="thin">
        <color rgb="FFC9BDD8"/>
      </bottom>
      <diagonal/>
    </border>
    <border>
      <left/>
      <right/>
      <top/>
      <bottom style="thin">
        <color rgb="FFC9BDD8"/>
      </bottom>
      <diagonal/>
    </border>
    <border>
      <left/>
      <right style="thin">
        <color rgb="FFC9BDD8"/>
      </right>
      <top/>
      <bottom style="thin">
        <color rgb="FFC9BDD8"/>
      </bottom>
      <diagonal/>
    </border>
    <border>
      <left style="thin">
        <color rgb="FFC9BDD8"/>
      </left>
      <right/>
      <top style="thin">
        <color rgb="FFC9BDD8"/>
      </top>
      <bottom style="thin">
        <color rgb="FFC9BDD8"/>
      </bottom>
      <diagonal/>
    </border>
    <border>
      <left/>
      <right style="thin">
        <color rgb="FFC9BDD8"/>
      </right>
      <top style="thin">
        <color rgb="FFC9BDD8"/>
      </top>
      <bottom style="thin">
        <color rgb="FFC9BDD8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vertical="top" wrapText="1"/>
    </xf>
    <xf numFmtId="164" fontId="5" fillId="0" borderId="5" xfId="0" applyNumberFormat="1" applyFont="1" applyBorder="1" applyAlignment="1">
      <alignment vertical="top" wrapText="1"/>
    </xf>
    <xf numFmtId="165" fontId="5" fillId="0" borderId="4" xfId="0" applyNumberFormat="1" applyFont="1" applyBorder="1" applyAlignment="1">
      <alignment vertical="top" wrapText="1"/>
    </xf>
    <xf numFmtId="165" fontId="5" fillId="0" borderId="5" xfId="0" applyNumberFormat="1" applyFont="1" applyBorder="1" applyAlignment="1">
      <alignment vertical="top" wrapText="1"/>
    </xf>
    <xf numFmtId="165" fontId="5" fillId="0" borderId="6" xfId="0" applyNumberFormat="1" applyFont="1" applyBorder="1" applyAlignment="1">
      <alignment vertical="top" wrapText="1"/>
    </xf>
    <xf numFmtId="0" fontId="9" fillId="7" borderId="4" xfId="0" applyFont="1" applyFill="1" applyBorder="1" applyAlignment="1">
      <alignment horizontal="center" vertical="top" wrapText="1"/>
    </xf>
    <xf numFmtId="0" fontId="9" fillId="7" borderId="5" xfId="0" applyFont="1" applyFill="1" applyBorder="1" applyAlignment="1">
      <alignment horizontal="center" vertical="top" wrapText="1"/>
    </xf>
    <xf numFmtId="0" fontId="9" fillId="7" borderId="6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17" fontId="4" fillId="5" borderId="11" xfId="0" applyNumberFormat="1" applyFont="1" applyFill="1" applyBorder="1" applyAlignment="1">
      <alignment horizontal="center" vertical="top"/>
    </xf>
    <xf numFmtId="17" fontId="4" fillId="5" borderId="12" xfId="0" applyNumberFormat="1" applyFont="1" applyFill="1" applyBorder="1" applyAlignment="1">
      <alignment horizontal="center" vertical="top"/>
    </xf>
    <xf numFmtId="17" fontId="4" fillId="5" borderId="13" xfId="0" applyNumberFormat="1" applyFont="1" applyFill="1" applyBorder="1" applyAlignment="1">
      <alignment horizontal="center" vertical="top"/>
    </xf>
    <xf numFmtId="0" fontId="16" fillId="9" borderId="4" xfId="0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10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10" borderId="0" xfId="0" applyFont="1" applyFill="1" applyAlignment="1">
      <alignment horizontal="center" vertical="center" wrapText="1"/>
    </xf>
    <xf numFmtId="0" fontId="6" fillId="10" borderId="0" xfId="0" applyFont="1" applyFill="1" applyAlignment="1">
      <alignment vertical="center" wrapText="1"/>
    </xf>
    <xf numFmtId="0" fontId="6" fillId="5" borderId="0" xfId="0" applyFont="1" applyFill="1"/>
    <xf numFmtId="0" fontId="5" fillId="13" borderId="4" xfId="0" applyFont="1" applyFill="1" applyBorder="1" applyAlignment="1">
      <alignment vertical="top" wrapText="1"/>
    </xf>
    <xf numFmtId="0" fontId="5" fillId="13" borderId="5" xfId="0" applyFont="1" applyFill="1" applyBorder="1" applyAlignment="1">
      <alignment vertical="top" wrapText="1"/>
    </xf>
    <xf numFmtId="0" fontId="20" fillId="16" borderId="31" xfId="0" applyFont="1" applyFill="1" applyBorder="1" applyAlignment="1">
      <alignment vertical="top"/>
    </xf>
    <xf numFmtId="165" fontId="20" fillId="16" borderId="32" xfId="0" applyNumberFormat="1" applyFont="1" applyFill="1" applyBorder="1" applyAlignment="1">
      <alignment vertical="top"/>
    </xf>
    <xf numFmtId="17" fontId="0" fillId="0" borderId="0" xfId="0" applyNumberFormat="1"/>
    <xf numFmtId="166" fontId="5" fillId="8" borderId="4" xfId="0" applyNumberFormat="1" applyFont="1" applyFill="1" applyBorder="1" applyAlignment="1">
      <alignment vertical="top" wrapText="1"/>
    </xf>
    <xf numFmtId="166" fontId="0" fillId="0" borderId="0" xfId="0" applyNumberFormat="1"/>
    <xf numFmtId="166" fontId="5" fillId="8" borderId="5" xfId="0" applyNumberFormat="1" applyFont="1" applyFill="1" applyBorder="1" applyAlignment="1">
      <alignment vertical="top" wrapText="1"/>
    </xf>
    <xf numFmtId="166" fontId="5" fillId="8" borderId="6" xfId="0" applyNumberFormat="1" applyFont="1" applyFill="1" applyBorder="1" applyAlignment="1">
      <alignment vertical="top" wrapText="1"/>
    </xf>
    <xf numFmtId="166" fontId="0" fillId="8" borderId="0" xfId="0" applyNumberFormat="1" applyFill="1"/>
    <xf numFmtId="0" fontId="6" fillId="5" borderId="0" xfId="0" applyFont="1" applyFill="1"/>
    <xf numFmtId="0" fontId="6" fillId="3" borderId="0" xfId="0" applyFont="1" applyFill="1"/>
    <xf numFmtId="0" fontId="4" fillId="3" borderId="0" xfId="0" applyFont="1" applyFill="1" applyAlignment="1">
      <alignment horizontal="center"/>
    </xf>
    <xf numFmtId="0" fontId="12" fillId="8" borderId="7" xfId="0" applyFont="1" applyFill="1" applyBorder="1" applyAlignment="1">
      <alignment horizontal="center" vertical="center"/>
    </xf>
    <xf numFmtId="0" fontId="12" fillId="8" borderId="8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horizontal="center" vertical="center"/>
    </xf>
    <xf numFmtId="0" fontId="12" fillId="8" borderId="10" xfId="0" applyFont="1" applyFill="1" applyBorder="1" applyAlignment="1">
      <alignment horizontal="center" vertical="center"/>
    </xf>
    <xf numFmtId="0" fontId="14" fillId="8" borderId="7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center" vertical="center"/>
    </xf>
    <xf numFmtId="0" fontId="14" fillId="8" borderId="15" xfId="0" applyFont="1" applyFill="1" applyBorder="1" applyAlignment="1">
      <alignment horizontal="center" vertical="center"/>
    </xf>
    <xf numFmtId="0" fontId="14" fillId="8" borderId="16" xfId="0" applyFont="1" applyFill="1" applyBorder="1" applyAlignment="1">
      <alignment horizontal="center" vertical="center"/>
    </xf>
    <xf numFmtId="0" fontId="14" fillId="8" borderId="9" xfId="0" applyFont="1" applyFill="1" applyBorder="1" applyAlignment="1">
      <alignment horizontal="center" vertical="center"/>
    </xf>
    <xf numFmtId="0" fontId="14" fillId="8" borderId="10" xfId="0" applyFont="1" applyFill="1" applyBorder="1" applyAlignment="1">
      <alignment horizontal="center" vertical="center"/>
    </xf>
    <xf numFmtId="0" fontId="15" fillId="8" borderId="7" xfId="0" applyFont="1" applyFill="1" applyBorder="1" applyAlignment="1">
      <alignment horizontal="center" vertical="center"/>
    </xf>
    <xf numFmtId="0" fontId="15" fillId="8" borderId="8" xfId="0" applyFont="1" applyFill="1" applyBorder="1" applyAlignment="1">
      <alignment horizontal="center" vertical="center"/>
    </xf>
    <xf numFmtId="0" fontId="15" fillId="8" borderId="15" xfId="0" applyFont="1" applyFill="1" applyBorder="1" applyAlignment="1">
      <alignment horizontal="center" vertical="center"/>
    </xf>
    <xf numFmtId="0" fontId="15" fillId="8" borderId="16" xfId="0" applyFont="1" applyFill="1" applyBorder="1" applyAlignment="1">
      <alignment horizontal="center" vertical="center"/>
    </xf>
    <xf numFmtId="0" fontId="15" fillId="8" borderId="9" xfId="0" applyFont="1" applyFill="1" applyBorder="1" applyAlignment="1">
      <alignment horizontal="center" vertical="center"/>
    </xf>
    <xf numFmtId="0" fontId="15" fillId="8" borderId="10" xfId="0" applyFont="1" applyFill="1" applyBorder="1" applyAlignment="1">
      <alignment horizontal="center" vertical="center"/>
    </xf>
    <xf numFmtId="0" fontId="11" fillId="8" borderId="7" xfId="0" applyFont="1" applyFill="1" applyBorder="1" applyAlignment="1">
      <alignment horizontal="center" vertical="center"/>
    </xf>
    <xf numFmtId="0" fontId="11" fillId="8" borderId="8" xfId="0" applyFont="1" applyFill="1" applyBorder="1" applyAlignment="1">
      <alignment horizontal="center" vertical="center"/>
    </xf>
    <xf numFmtId="0" fontId="11" fillId="8" borderId="15" xfId="0" applyFont="1" applyFill="1" applyBorder="1" applyAlignment="1">
      <alignment horizontal="center" vertical="center"/>
    </xf>
    <xf numFmtId="0" fontId="11" fillId="8" borderId="16" xfId="0" applyFont="1" applyFill="1" applyBorder="1" applyAlignment="1">
      <alignment horizontal="center" vertical="center"/>
    </xf>
    <xf numFmtId="0" fontId="11" fillId="8" borderId="9" xfId="0" applyFont="1" applyFill="1" applyBorder="1" applyAlignment="1">
      <alignment horizontal="center" vertical="center"/>
    </xf>
    <xf numFmtId="0" fontId="11" fillId="8" borderId="10" xfId="0" applyFont="1" applyFill="1" applyBorder="1" applyAlignment="1">
      <alignment horizontal="center" vertical="center"/>
    </xf>
    <xf numFmtId="0" fontId="13" fillId="8" borderId="7" xfId="0" applyFont="1" applyFill="1" applyBorder="1" applyAlignment="1">
      <alignment horizontal="center" vertical="center"/>
    </xf>
    <xf numFmtId="0" fontId="13" fillId="8" borderId="8" xfId="0" applyFont="1" applyFill="1" applyBorder="1" applyAlignment="1">
      <alignment horizontal="center" vertical="center"/>
    </xf>
    <xf numFmtId="0" fontId="13" fillId="8" borderId="15" xfId="0" applyFont="1" applyFill="1" applyBorder="1" applyAlignment="1">
      <alignment horizontal="center" vertical="center"/>
    </xf>
    <xf numFmtId="0" fontId="13" fillId="8" borderId="16" xfId="0" applyFont="1" applyFill="1" applyBorder="1" applyAlignment="1">
      <alignment horizontal="center" vertical="center"/>
    </xf>
    <xf numFmtId="0" fontId="13" fillId="8" borderId="9" xfId="0" applyFont="1" applyFill="1" applyBorder="1" applyAlignment="1">
      <alignment horizontal="center" vertical="center"/>
    </xf>
    <xf numFmtId="0" fontId="13" fillId="8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8" fillId="5" borderId="0" xfId="0" applyFont="1" applyFill="1"/>
    <xf numFmtId="0" fontId="10" fillId="6" borderId="7" xfId="0" applyFont="1" applyFill="1" applyBorder="1" applyAlignment="1">
      <alignment vertical="center" wrapText="1"/>
    </xf>
    <xf numFmtId="0" fontId="10" fillId="6" borderId="14" xfId="0" applyFont="1" applyFill="1" applyBorder="1" applyAlignment="1">
      <alignment vertical="center" wrapText="1"/>
    </xf>
    <xf numFmtId="0" fontId="10" fillId="6" borderId="8" xfId="0" applyFont="1" applyFill="1" applyBorder="1" applyAlignment="1">
      <alignment vertical="center" wrapText="1"/>
    </xf>
    <xf numFmtId="0" fontId="10" fillId="6" borderId="15" xfId="0" applyFont="1" applyFill="1" applyBorder="1" applyAlignment="1">
      <alignment vertical="center" wrapText="1"/>
    </xf>
    <xf numFmtId="0" fontId="10" fillId="6" borderId="0" xfId="0" applyFont="1" applyFill="1" applyAlignment="1">
      <alignment vertical="center" wrapText="1"/>
    </xf>
    <xf numFmtId="0" fontId="10" fillId="6" borderId="16" xfId="0" applyFont="1" applyFill="1" applyBorder="1" applyAlignment="1">
      <alignment vertical="center" wrapText="1"/>
    </xf>
    <xf numFmtId="0" fontId="10" fillId="6" borderId="9" xfId="0" applyFont="1" applyFill="1" applyBorder="1" applyAlignment="1">
      <alignment vertical="center" wrapText="1"/>
    </xf>
    <xf numFmtId="0" fontId="10" fillId="6" borderId="17" xfId="0" applyFont="1" applyFill="1" applyBorder="1" applyAlignment="1">
      <alignment vertical="center" wrapText="1"/>
    </xf>
    <xf numFmtId="0" fontId="10" fillId="6" borderId="10" xfId="0" applyFont="1" applyFill="1" applyBorder="1" applyAlignment="1">
      <alignment vertical="center" wrapText="1"/>
    </xf>
    <xf numFmtId="0" fontId="6" fillId="14" borderId="19" xfId="0" applyFont="1" applyFill="1" applyBorder="1" applyAlignment="1">
      <alignment vertical="center"/>
    </xf>
    <xf numFmtId="0" fontId="6" fillId="14" borderId="0" xfId="0" applyFont="1" applyFill="1" applyAlignment="1">
      <alignment vertical="center"/>
    </xf>
    <xf numFmtId="0" fontId="18" fillId="15" borderId="20" xfId="0" applyFont="1" applyFill="1" applyBorder="1" applyAlignment="1">
      <alignment horizontal="left" vertical="center" wrapText="1"/>
    </xf>
    <xf numFmtId="0" fontId="18" fillId="15" borderId="21" xfId="0" applyFont="1" applyFill="1" applyBorder="1" applyAlignment="1">
      <alignment horizontal="left" vertical="center" wrapText="1"/>
    </xf>
    <xf numFmtId="0" fontId="19" fillId="15" borderId="22" xfId="0" applyFont="1" applyFill="1" applyBorder="1" applyAlignment="1">
      <alignment horizontal="left" vertical="center" wrapText="1"/>
    </xf>
    <xf numFmtId="0" fontId="19" fillId="15" borderId="23" xfId="0" applyFont="1" applyFill="1" applyBorder="1" applyAlignment="1">
      <alignment horizontal="left" vertical="center" wrapText="1"/>
    </xf>
    <xf numFmtId="0" fontId="18" fillId="15" borderId="24" xfId="0" applyFont="1" applyFill="1" applyBorder="1" applyAlignment="1">
      <alignment horizontal="left" vertical="center" wrapText="1"/>
    </xf>
    <xf numFmtId="0" fontId="18" fillId="15" borderId="0" xfId="0" applyFont="1" applyFill="1" applyAlignment="1">
      <alignment horizontal="left" vertical="center" wrapText="1"/>
    </xf>
    <xf numFmtId="0" fontId="18" fillId="15" borderId="18" xfId="0" applyFont="1" applyFill="1" applyBorder="1" applyAlignment="1">
      <alignment horizontal="left" vertical="center" wrapText="1"/>
    </xf>
    <xf numFmtId="0" fontId="18" fillId="15" borderId="25" xfId="0" applyFont="1" applyFill="1" applyBorder="1" applyAlignment="1">
      <alignment horizontal="left" vertical="center" wrapText="1"/>
    </xf>
    <xf numFmtId="0" fontId="18" fillId="15" borderId="26" xfId="0" applyFont="1" applyFill="1" applyBorder="1" applyAlignment="1">
      <alignment horizontal="left" vertical="center" wrapText="1"/>
    </xf>
    <xf numFmtId="0" fontId="18" fillId="15" borderId="27" xfId="0" applyFont="1" applyFill="1" applyBorder="1" applyAlignment="1">
      <alignment horizontal="left" vertical="center" wrapText="1"/>
    </xf>
    <xf numFmtId="0" fontId="18" fillId="15" borderId="19" xfId="0" applyFont="1" applyFill="1" applyBorder="1" applyAlignment="1">
      <alignment horizontal="left" vertical="center" wrapText="1"/>
    </xf>
    <xf numFmtId="0" fontId="18" fillId="15" borderId="28" xfId="0" applyFont="1" applyFill="1" applyBorder="1" applyAlignment="1">
      <alignment horizontal="left" vertical="center" wrapText="1"/>
    </xf>
    <xf numFmtId="0" fontId="18" fillId="15" borderId="29" xfId="0" applyFont="1" applyFill="1" applyBorder="1" applyAlignment="1">
      <alignment horizontal="left" vertical="center" wrapText="1"/>
    </xf>
    <xf numFmtId="0" fontId="18" fillId="15" borderId="3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top"/>
    </xf>
    <xf numFmtId="0" fontId="2" fillId="3" borderId="0" xfId="0" applyFont="1" applyFill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7" fillId="6" borderId="7" xfId="0" applyFont="1" applyFill="1" applyBorder="1" applyAlignment="1">
      <alignment horizontal="center" vertical="top"/>
    </xf>
    <xf numFmtId="0" fontId="7" fillId="6" borderId="8" xfId="0" applyFont="1" applyFill="1" applyBorder="1" applyAlignment="1">
      <alignment horizontal="center" vertical="top"/>
    </xf>
    <xf numFmtId="0" fontId="7" fillId="6" borderId="9" xfId="0" applyFont="1" applyFill="1" applyBorder="1" applyAlignment="1">
      <alignment horizontal="center" vertical="top"/>
    </xf>
    <xf numFmtId="0" fontId="7" fillId="6" borderId="10" xfId="0" applyFont="1" applyFill="1" applyBorder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9" fontId="7" fillId="6" borderId="7" xfId="0" applyNumberFormat="1" applyFont="1" applyFill="1" applyBorder="1" applyAlignment="1">
      <alignment horizontal="center" vertical="top"/>
    </xf>
    <xf numFmtId="9" fontId="7" fillId="6" borderId="8" xfId="0" applyNumberFormat="1" applyFont="1" applyFill="1" applyBorder="1" applyAlignment="1">
      <alignment horizontal="center" vertical="top"/>
    </xf>
    <xf numFmtId="9" fontId="7" fillId="6" borderId="9" xfId="0" applyNumberFormat="1" applyFont="1" applyFill="1" applyBorder="1" applyAlignment="1">
      <alignment horizontal="center" vertical="top"/>
    </xf>
    <xf numFmtId="9" fontId="7" fillId="6" borderId="10" xfId="0" applyNumberFormat="1" applyFont="1" applyFill="1" applyBorder="1" applyAlignment="1">
      <alignment horizontal="center" vertical="top"/>
    </xf>
    <xf numFmtId="0" fontId="6" fillId="5" borderId="0" xfId="0" applyFont="1" applyFill="1" applyAlignment="1">
      <alignment horizontal="center" vertical="top"/>
    </xf>
    <xf numFmtId="0" fontId="0" fillId="0" borderId="0" xfId="0"/>
    <xf numFmtId="0" fontId="8" fillId="11" borderId="0" xfId="0" applyFont="1" applyFill="1" applyAlignment="1">
      <alignment vertical="top"/>
    </xf>
    <xf numFmtId="0" fontId="8" fillId="5" borderId="0" xfId="0" applyFont="1" applyFill="1" applyAlignment="1">
      <alignment vertical="top"/>
    </xf>
    <xf numFmtId="0" fontId="6" fillId="3" borderId="0" xfId="0" applyFont="1" applyFill="1" applyAlignment="1">
      <alignment vertical="top"/>
    </xf>
    <xf numFmtId="0" fontId="17" fillId="12" borderId="4" xfId="0" applyFont="1" applyFill="1" applyBorder="1" applyAlignment="1">
      <alignment vertical="center" wrapText="1"/>
    </xf>
  </cellXfs>
  <cellStyles count="1">
    <cellStyle name="Normal" xfId="0" builtinId="0"/>
  </cellStyles>
  <dxfs count="43">
    <dxf>
      <font>
        <b/>
        <color rgb="FF666666"/>
      </font>
      <fill>
        <patternFill>
          <bgColor rgb="FFE7E6E6"/>
        </patternFill>
      </fill>
    </dxf>
    <dxf>
      <font>
        <b/>
        <color rgb="FF990000"/>
      </font>
      <fill>
        <patternFill>
          <bgColor rgb="FFF4CCCC"/>
        </patternFill>
      </fill>
    </dxf>
    <dxf>
      <font>
        <b/>
        <color rgb="FF274E13"/>
      </font>
      <fill>
        <patternFill>
          <bgColor rgb="FFD9EAD3"/>
        </patternFill>
      </fill>
    </dxf>
    <dxf>
      <font>
        <b/>
        <color rgb="FF134F5C"/>
      </font>
      <fill>
        <patternFill>
          <bgColor rgb="FFD9EAF7"/>
        </patternFill>
      </fill>
    </dxf>
    <dxf>
      <font>
        <b/>
        <color rgb="FF7F6000"/>
      </font>
      <fill>
        <patternFill>
          <bgColor rgb="FFFFF2CC"/>
        </patternFill>
      </fill>
    </dxf>
    <dxf>
      <font>
        <b/>
        <color rgb="FF783F04"/>
      </font>
      <fill>
        <patternFill>
          <bgColor rgb="FFFCE5CD"/>
        </patternFill>
      </fill>
    </dxf>
    <dxf>
      <font>
        <color rgb="FF6A3D91"/>
      </font>
      <fill>
        <patternFill>
          <bgColor rgb="FF6A3D91"/>
        </patternFill>
      </fill>
    </dxf>
    <dxf>
      <font>
        <b/>
        <color rgb="FF274E13"/>
      </font>
      <fill>
        <patternFill>
          <bgColor rgb="FFB6D7A8"/>
        </patternFill>
      </fill>
    </dxf>
    <dxf>
      <font>
        <b/>
        <color rgb="FF274E13"/>
      </font>
      <fill>
        <patternFill>
          <bgColor rgb="FFD9EAD3"/>
        </patternFill>
      </fill>
    </dxf>
    <dxf>
      <font>
        <b/>
        <color rgb="FF7F6000"/>
      </font>
      <fill>
        <patternFill>
          <bgColor rgb="FFFFF2CC"/>
        </patternFill>
      </fill>
    </dxf>
    <dxf>
      <font>
        <b/>
        <color rgb="FF990000"/>
      </font>
      <fill>
        <patternFill>
          <bgColor rgb="FFF4CCCC"/>
        </patternFill>
      </fill>
    </dxf>
    <dxf>
      <font>
        <b/>
        <color rgb="FF274E13"/>
      </font>
      <fill>
        <patternFill>
          <bgColor rgb="FFD9EAD3"/>
        </patternFill>
      </fill>
    </dxf>
    <dxf>
      <font>
        <b/>
        <color rgb="FF7F6000"/>
      </font>
      <fill>
        <patternFill>
          <bgColor rgb="FFFFF2CC"/>
        </patternFill>
      </fill>
    </dxf>
    <dxf>
      <font>
        <b/>
        <color rgb="FFB45F06"/>
      </font>
      <fill>
        <patternFill>
          <bgColor rgb="FFFCE5CD"/>
        </patternFill>
      </fill>
    </dxf>
    <dxf>
      <font>
        <b/>
        <color rgb="FF990000"/>
      </font>
      <fill>
        <patternFill>
          <bgColor rgb="FFF4CCCC"/>
        </patternFill>
      </fill>
    </dxf>
    <dxf>
      <font>
        <b/>
        <color rgb="FF666666"/>
      </font>
      <fill>
        <patternFill>
          <bgColor rgb="FFE7E6E6"/>
        </patternFill>
      </fill>
    </dxf>
    <dxf>
      <font>
        <b/>
        <color rgb="FF274E13"/>
      </font>
      <fill>
        <patternFill>
          <bgColor rgb="FFD9EAD3"/>
        </patternFill>
      </fill>
    </dxf>
    <dxf>
      <font>
        <b/>
        <color rgb="FF990000"/>
      </font>
      <fill>
        <patternFill>
          <bgColor rgb="FFF4CCCC"/>
        </patternFill>
      </fill>
    </dxf>
    <dxf>
      <font>
        <b/>
        <color rgb="FF134F5C"/>
      </font>
      <fill>
        <patternFill>
          <bgColor rgb="FFD9EAF7"/>
        </patternFill>
      </fill>
    </dxf>
    <dxf>
      <font>
        <b/>
        <color rgb="FF666666"/>
      </font>
      <fill>
        <patternFill>
          <bgColor rgb="FFE7E6E6"/>
        </patternFill>
      </fill>
    </dxf>
    <dxf>
      <font>
        <b/>
        <color rgb="FF666666"/>
      </font>
      <fill>
        <patternFill>
          <bgColor rgb="FFE7E6E6"/>
        </patternFill>
      </fill>
    </dxf>
    <dxf>
      <font>
        <b/>
        <color rgb="FF990000"/>
      </font>
      <fill>
        <patternFill>
          <bgColor rgb="FFF4CCCC"/>
        </patternFill>
      </fill>
    </dxf>
    <dxf>
      <font>
        <b/>
        <color rgb="FF274E13"/>
      </font>
      <fill>
        <patternFill>
          <bgColor rgb="FFB6D7A8"/>
        </patternFill>
      </fill>
    </dxf>
    <dxf>
      <font>
        <b/>
        <color rgb="FF274E13"/>
      </font>
      <fill>
        <patternFill>
          <bgColor rgb="FFD9EAD3"/>
        </patternFill>
      </fill>
    </dxf>
    <dxf>
      <font>
        <b/>
        <color rgb="FF134F5C"/>
      </font>
      <fill>
        <patternFill>
          <bgColor rgb="FFD9EAF7"/>
        </patternFill>
      </fill>
    </dxf>
    <dxf>
      <font>
        <b/>
        <color rgb="FF7F6000"/>
      </font>
      <fill>
        <patternFill>
          <bgColor rgb="FFFFF2CC"/>
        </patternFill>
      </fill>
    </dxf>
    <dxf>
      <font>
        <b/>
        <color rgb="FF783F04"/>
      </font>
      <fill>
        <patternFill>
          <bgColor rgb="FFFCE5CD"/>
        </patternFill>
      </fill>
    </dxf>
    <dxf>
      <font>
        <b/>
        <color rgb="FF666666"/>
      </font>
      <fill>
        <patternFill>
          <bgColor rgb="FFE7E6E6"/>
        </patternFill>
      </fill>
    </dxf>
    <dxf>
      <font>
        <b/>
        <color rgb="FF274E13"/>
      </font>
      <fill>
        <patternFill>
          <bgColor rgb="FFD9EAD3"/>
        </patternFill>
      </fill>
    </dxf>
    <dxf>
      <font>
        <b/>
        <color rgb="FF7F6000"/>
      </font>
      <fill>
        <patternFill>
          <bgColor rgb="FFFFF2CC"/>
        </patternFill>
      </fill>
    </dxf>
    <dxf>
      <font>
        <b/>
        <color rgb="FFB45F06"/>
      </font>
      <fill>
        <patternFill>
          <bgColor rgb="FFFCE5CD"/>
        </patternFill>
      </fill>
    </dxf>
    <dxf>
      <font>
        <b/>
        <color rgb="FF990000"/>
      </font>
      <fill>
        <patternFill>
          <bgColor rgb="FFF4CCCC"/>
        </patternFill>
      </fill>
    </dxf>
    <dxf>
      <font>
        <b/>
        <color rgb="FF666666"/>
      </font>
      <fill>
        <patternFill>
          <bgColor rgb="FFE7E6E6"/>
        </patternFill>
      </fill>
    </dxf>
    <dxf>
      <font>
        <b/>
        <color rgb="FF134F5C"/>
      </font>
      <fill>
        <patternFill>
          <bgColor rgb="FFD9EAF7"/>
        </patternFill>
      </fill>
    </dxf>
    <dxf>
      <font>
        <b/>
        <color rgb="FF990000"/>
      </font>
      <fill>
        <patternFill>
          <bgColor rgb="FFF4CCCC"/>
        </patternFill>
      </fill>
    </dxf>
    <dxf>
      <font>
        <b/>
        <color rgb="FF783F04"/>
      </font>
      <fill>
        <patternFill>
          <bgColor rgb="FFFCE5CD"/>
        </patternFill>
      </fill>
    </dxf>
    <dxf>
      <font>
        <b/>
        <color rgb="FF7F6000"/>
      </font>
      <fill>
        <patternFill>
          <bgColor rgb="FFFFF2CC"/>
        </patternFill>
      </fill>
    </dxf>
    <dxf>
      <font>
        <b/>
        <color rgb="FF274E13"/>
      </font>
      <fill>
        <patternFill>
          <bgColor rgb="FFD9EAD3"/>
        </patternFill>
      </fill>
    </dxf>
    <dxf>
      <font>
        <b/>
        <color rgb="FFB26A00"/>
      </font>
      <fill>
        <patternFill>
          <bgColor rgb="FFFFF2CC"/>
        </patternFill>
      </fill>
    </dxf>
    <dxf>
      <font>
        <b/>
        <color rgb="FFC62828"/>
      </font>
      <fill>
        <patternFill>
          <bgColor rgb="FFFDE9E7"/>
        </patternFill>
      </fill>
    </dxf>
    <dxf>
      <font>
        <u val="none"/>
        <sz val="9"/>
        <color rgb="FF243447"/>
        <name val="Carlito"/>
        <scheme val="none"/>
      </font>
      <border>
        <left/>
        <right/>
        <top/>
        <bottom style="thin">
          <color rgb="FFD6DCE5"/>
        </bottom>
      </border>
    </dxf>
    <dxf>
      <font>
        <u val="none"/>
        <sz val="9"/>
        <color rgb="FF243447"/>
        <name val="Carlito"/>
        <scheme val="none"/>
      </font>
      <border>
        <left/>
        <right/>
        <top style="thin">
          <color rgb="FFD6DCE5"/>
        </top>
        <bottom style="thin">
          <color rgb="FFD6DCE5"/>
        </bottom>
      </border>
    </dxf>
    <dxf>
      <font>
        <u val="none"/>
        <sz val="9"/>
        <color rgb="FF243447"/>
        <name val="Carlito"/>
        <scheme val="none"/>
      </font>
      <border>
        <left/>
        <right/>
        <top style="thin">
          <color rgb="FFD6DCE5"/>
        </top>
        <bottom style="thin">
          <color rgb="FFD6DCE5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/>
          <a:lstStyle/>
          <a:p>
            <a:r>
              <a:rPr lang="es-ES"/>
              <a:t>Sistemas por nivel de riesgo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Sistemas</c:v>
          </c:tx>
          <c:invertIfNegative val="1"/>
          <c:cat>
            <c:strRef>
              <c:f>'00 Resumen'!$A$27:$A$30</c:f>
              <c:strCache>
                <c:ptCount val="4"/>
                <c:pt idx="0">
                  <c:v>Crítico</c:v>
                </c:pt>
                <c:pt idx="1">
                  <c:v>Alto</c:v>
                </c:pt>
                <c:pt idx="2">
                  <c:v>Medio</c:v>
                </c:pt>
                <c:pt idx="3">
                  <c:v>Bajo</c:v>
                </c:pt>
              </c:strCache>
            </c:strRef>
          </c:cat>
          <c:val>
            <c:numRef>
              <c:f>'00 Resumen'!$B$27:$B$30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36-6F47-AC25-51253D0B5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1"/>
      </c:catAx>
      <c:valAx>
        <c:axId val="48672768"/>
        <c:scaling>
          <c:orientation val="minMax"/>
          <c:max val="4"/>
          <c:min val="0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/>
          <a:lstStyle/>
          <a:p>
            <a:r>
              <a:rPr lang="es-ES"/>
              <a:t>Estado de obligaciones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Nº</c:v>
          </c:tx>
          <c:invertIfNegative val="1"/>
          <c:cat>
            <c:strRef>
              <c:f>'00 Resumen'!$D$28:$D$33</c:f>
              <c:strCache>
                <c:ptCount val="6"/>
                <c:pt idx="0">
                  <c:v>Brecha acreditada</c:v>
                </c:pt>
                <c:pt idx="1">
                  <c:v>No documentado</c:v>
                </c:pt>
                <c:pt idx="2">
                  <c:v>Parcial</c:v>
                </c:pt>
                <c:pt idx="3">
                  <c:v>Condicionado</c:v>
                </c:pt>
                <c:pt idx="4">
                  <c:v>Conforme</c:v>
                </c:pt>
                <c:pt idx="5">
                  <c:v>No aplica</c:v>
                </c:pt>
              </c:strCache>
            </c:strRef>
          </c:cat>
          <c:val>
            <c:numRef>
              <c:f>'00 Resumen'!$E$28:$E$33</c:f>
              <c:numCache>
                <c:formatCode>General</c:formatCode>
                <c:ptCount val="6"/>
                <c:pt idx="0">
                  <c:v>2</c:v>
                </c:pt>
                <c:pt idx="1">
                  <c:v>35</c:v>
                </c:pt>
                <c:pt idx="2">
                  <c:v>8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DF-284B-9FBC-4E87F10D6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1"/>
      </c:catAx>
      <c:valAx>
        <c:axId val="48672768"/>
        <c:scaling>
          <c:orientation val="minMax"/>
          <c:max val="35"/>
          <c:min val="0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14</xdr:row>
      <xdr:rowOff>0</xdr:rowOff>
    </xdr:from>
    <xdr:to>
      <xdr:col>17</xdr:col>
      <xdr:colOff>0</xdr:colOff>
      <xdr:row>25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25</xdr:row>
      <xdr:rowOff>0</xdr:rowOff>
    </xdr:from>
    <xdr:to>
      <xdr:col>17</xdr:col>
      <xdr:colOff>0</xdr:colOff>
      <xdr:row>34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tlasSystems" displayName="AtlasSystems" ref="A5:X11" totalsRowShown="0">
  <autoFilter ref="A5:X11" xr:uid="{00000000-0009-0000-0100-000001000000}"/>
  <tableColumns count="24">
    <tableColumn id="1" xr3:uid="{00000000-0010-0000-0000-000001000000}" name="ID"/>
    <tableColumn id="2" xr3:uid="{00000000-0010-0000-0000-000002000000}" name="Sistema"/>
    <tableColumn id="3" xr3:uid="{00000000-0010-0000-0000-000003000000}" name="Finalidad"/>
    <tableColumn id="4" xr3:uid="{00000000-0010-0000-0000-000004000000}" name="Owner funcional propuesto"/>
    <tableColumn id="5" xr3:uid="{00000000-0010-0000-0000-000005000000}" name="Proveedor / sede contractual"/>
    <tableColumn id="6" xr3:uid="{00000000-0010-0000-0000-000006000000}" name="Despliegue y escala"/>
    <tableColumn id="7" xr3:uid="{00000000-0010-0000-0000-000007000000}" name="Rol AI Act"/>
    <tableColumn id="8" xr3:uid="{00000000-0010-0000-0000-000008000000}" name="Clasificación AI Act"/>
    <tableColumn id="9" xr3:uid="{00000000-0010-0000-0000-000009000000}" name="Régimen transitorio"/>
    <tableColumn id="10" xr3:uid="{00000000-0010-0000-0000-00000A000000}" name="Influencia real"/>
    <tableColumn id="11" xr3:uid="{00000000-0010-0000-0000-00000B000000}" name="Colectivo afectado"/>
    <tableColumn id="12" xr3:uid="{00000000-0010-0000-0000-00000C000000}" name="Rol RGPD"/>
    <tableColumn id="13" xr3:uid="{00000000-0010-0000-0000-00000D000000}" name="EIPD"/>
    <tableColumn id="14" xr3:uid="{00000000-0010-0000-0000-00000E000000}" name="Art. 22 RGPD"/>
    <tableColumn id="15" xr3:uid="{00000000-0010-0000-0000-00000F000000}" name="Categorías especiales"/>
    <tableColumn id="16" xr3:uid="{00000000-0010-0000-0000-000010000000}" name="Transferencias"/>
    <tableColumn id="17" xr3:uid="{00000000-0010-0000-0000-000011000000}" name="ET 64.4.d"/>
    <tableColumn id="18" xr3:uid="{00000000-0010-0000-0000-000012000000}" name="Art. 64.5 ET"/>
    <tableColumn id="19" xr3:uid="{00000000-0010-0000-0000-000013000000}" name="Riesgo consolidado"/>
    <tableColumn id="20" xr3:uid="{00000000-0010-0000-0000-000014000000}" name="Prioridad"/>
    <tableColumn id="21" xr3:uid="{00000000-0010-0000-0000-000015000000}" name="Brecha clave"/>
    <tableColumn id="22" xr3:uid="{00000000-0010-0000-0000-000016000000}" name="Medida inmediata"/>
    <tableColumn id="23" xr3:uid="{00000000-0010-0000-0000-000017000000}" name="Evidencia crítica"/>
    <tableColumn id="24" xr3:uid="{00000000-0010-0000-0000-000018000000}" name="Fuente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1000000}" name="AtlasObligations" displayName="AtlasObligations" ref="A5:Z55" totalsRowShown="0">
  <autoFilter ref="A5:Z55" xr:uid="{00000000-0009-0000-0100-00000A000000}"/>
  <tableColumns count="26">
    <tableColumn id="1" xr3:uid="{00000000-0010-0000-0100-000001000000}" name="ID"/>
    <tableColumn id="2" xr3:uid="{00000000-0010-0000-0100-000002000000}" name="Marco"/>
    <tableColumn id="3" xr3:uid="{00000000-0010-0000-0100-000003000000}" name="Norma / artículo"/>
    <tableColumn id="4" xr3:uid="{00000000-0010-0000-0100-000004000000}" name="Naturaleza"/>
    <tableColumn id="5" xr3:uid="{00000000-0010-0000-0100-000005000000}" name="Sistemas"/>
    <tableColumn id="6" xr3:uid="{00000000-0010-0000-0100-000006000000}" name="Requisito / objetivo"/>
    <tableColumn id="7" xr3:uid="{00000000-0010-0000-0100-000007000000}" name="Aplicación concreta a Atlas"/>
    <tableColumn id="8" xr3:uid="{00000000-0010-0000-0100-000008000000}" name="Calendario / condición"/>
    <tableColumn id="9" xr3:uid="{00000000-0010-0000-0100-000009000000}" name="Evidencia disponible"/>
    <tableColumn id="10" xr3:uid="{00000000-0010-0000-0100-00000A000000}" name="Estado actual"/>
    <tableColumn id="11" xr3:uid="{00000000-0010-0000-0100-00000B000000}" name="Brecha / riesgo"/>
    <tableColumn id="12" xr3:uid="{00000000-0010-0000-0100-00000C000000}" name="Control requerido"/>
    <tableColumn id="13" xr3:uid="{00000000-0010-0000-0100-00000D000000}" name="Evidencia de cierre"/>
    <tableColumn id="14" xr3:uid="{00000000-0010-0000-0100-00000E000000}" name="Owner propuesto"/>
    <tableColumn id="15" xr3:uid="{00000000-0010-0000-0100-00000F000000}" name="Soporte"/>
    <tableColumn id="16" xr3:uid="{00000000-0010-0000-0100-000010000000}" name="Impacto (1-5)"/>
    <tableColumn id="17" xr3:uid="{00000000-0010-0000-0100-000011000000}" name="Prob. (1-5)"/>
    <tableColumn id="18" xr3:uid="{00000000-0010-0000-0100-000012000000}" name="Madurez (0-4)"/>
    <tableColumn id="19" xr3:uid="{00000000-0010-0000-0100-000013000000}" name="Puntuación"/>
    <tableColumn id="20" xr3:uid="{00000000-0010-0000-0100-000014000000}" name="Nivel"/>
    <tableColumn id="21" xr3:uid="{00000000-0010-0000-0100-000015000000}" name="Prioridad"/>
    <tableColumn id="22" xr3:uid="{00000000-0010-0000-0100-000016000000}" name="Fecha objetivo"/>
    <tableColumn id="23" xr3:uid="{00000000-0010-0000-0100-000017000000}" name="Acción roadmap"/>
    <tableColumn id="24" xr3:uid="{00000000-0010-0000-0100-000018000000}" name="Fuente ID"/>
    <tableColumn id="25" xr3:uid="{00000000-0010-0000-0100-000019000000}" name="URL oficial"/>
    <tableColumn id="26" xr3:uid="{00000000-0010-0000-0100-00001A000000}" name="Limitación / supue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2000000}" name="AtlasControls" displayName="AtlasControls" ref="A5:P38" totalsRowShown="0">
  <autoFilter ref="A5:P38" xr:uid="{00000000-0009-0000-0100-00000B000000}"/>
  <tableColumns count="16">
    <tableColumn id="1" xr3:uid="{00000000-0010-0000-0200-000001000000}" name="Control ID"/>
    <tableColumn id="2" xr3:uid="{00000000-0010-0000-0200-000002000000}" name="Control / objetivo"/>
    <tableColumn id="3" xr3:uid="{00000000-0010-0000-0200-000003000000}" name="Sistemas"/>
    <tableColumn id="4" xr3:uid="{00000000-0010-0000-0200-000004000000}" name="Tipo"/>
    <tableColumn id="5" xr3:uid="{00000000-0010-0000-0200-000005000000}" name="Diseño operativo"/>
    <tableColumn id="6" xr3:uid="{00000000-0010-0000-0200-000006000000}" name="Frecuencia"/>
    <tableColumn id="7" xr3:uid="{00000000-0010-0000-0200-000007000000}" name="Owner"/>
    <tableColumn id="8" xr3:uid="{00000000-0010-0000-0200-000008000000}" name="Aprobador"/>
    <tableColumn id="9" xr3:uid="{00000000-0010-0000-0200-000009000000}" name="Evidencia mínima"/>
    <tableColumn id="10" xr3:uid="{00000000-0010-0000-0200-00000A000000}" name="Obligaciones vinculadas"/>
    <tableColumn id="11" xr3:uid="{00000000-0010-0000-0200-00000B000000}" name="KPI / umbral"/>
    <tableColumn id="12" xr3:uid="{00000000-0010-0000-0200-00000C000000}" name="Estado"/>
    <tableColumn id="13" xr3:uid="{00000000-0010-0000-0200-00000D000000}" name="Riesgo si falla"/>
    <tableColumn id="14" xr3:uid="{00000000-0010-0000-0200-00000E000000}" name="Fecha diseño"/>
    <tableColumn id="15" xr3:uid="{00000000-0010-0000-0200-00000F000000}" name="Fecha operación"/>
    <tableColumn id="16" xr3:uid="{00000000-0010-0000-0200-000010000000}" name="Test de efectividad"/>
  </tableColumns>
  <tableStyleInfo name="TableStyleMedium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AtlasRoadmap" displayName="AtlasRoadmap" ref="A9:L41" totalsRowShown="0">
  <autoFilter ref="A9:L41" xr:uid="{00000000-0009-0000-0100-000004000000}"/>
  <sortState xmlns:xlrd2="http://schemas.microsoft.com/office/spreadsheetml/2017/richdata2" ref="A10:L39">
    <sortCondition ref="A9:A39"/>
  </sortState>
  <tableColumns count="12">
    <tableColumn id="1" xr3:uid="{00000000-0010-0000-0300-000001000000}" name="ID"/>
    <tableColumn id="2" xr3:uid="{00000000-0010-0000-0300-000002000000}" name="Dependencia / fase"/>
    <tableColumn id="3" xr3:uid="{00000000-0010-0000-0300-000003000000}" name="Acción concreta"/>
    <tableColumn id="4" xr3:uid="{00000000-0010-0000-0300-000004000000}" name="Sistema"/>
    <tableColumn id="5" xr3:uid="{00000000-0010-0000-0300-000005000000}" name="Owner"/>
    <tableColumn id="6" xr3:uid="{00000000-0010-0000-0300-000006000000}" name="Estado"/>
    <tableColumn id="7" xr3:uid="{00000000-0010-0000-0300-000007000000}" name="Prioridad"/>
    <tableColumn id="8" xr3:uid="{00000000-0010-0000-0300-000008000000}" name="Inicio"/>
    <tableColumn id="9" xr3:uid="{00000000-0010-0000-0300-000009000000}" name="Fin"/>
    <tableColumn id="10" xr3:uid="{00000000-0010-0000-0300-00000A000000}" name="KPI / criterio de cierre"/>
    <tableColumn id="11" xr3:uid="{00000000-0010-0000-0300-00000B000000}" name="Coste"/>
    <tableColumn id="12" xr3:uid="{00000000-0010-0000-0300-00000C000000}" name="Timing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4000000}" name="AtlasCommittee" displayName="AtlasCommittee" ref="A7:G14" totalsRowShown="0">
  <tableColumns count="7">
    <tableColumn id="1" xr3:uid="{00000000-0010-0000-0400-000001000000}" name="Miembro / función"/>
    <tableColumn id="2" xr3:uid="{00000000-0010-0000-0400-000002000000}" name="Papel"/>
    <tableColumn id="3" xr3:uid="{00000000-0010-0000-0400-000003000000}" name="Voto"/>
    <tableColumn id="4" xr3:uid="{00000000-0010-0000-0400-000004000000}" name="Responsabilidades"/>
    <tableColumn id="5" xr3:uid="{00000000-0010-0000-0400-000005000000}" name="Cuándo participa"/>
    <tableColumn id="6" xr3:uid="{00000000-0010-0000-0400-000006000000}" name="Sustituto"/>
    <tableColumn id="7" xr3:uid="{00000000-0010-0000-0400-000007000000}" name="Evidencia"/>
  </tableColumns>
  <tableStyleInfo name="TableStyleMedium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5000000}" name="AtlasCadences" displayName="AtlasCadences" ref="A30:F37" totalsRowShown="0">
  <tableColumns count="6">
    <tableColumn id="1" xr3:uid="{00000000-0010-0000-0500-000001000000}" name="Foro"/>
    <tableColumn id="2" xr3:uid="{00000000-0010-0000-0500-000002000000}" name="Frecuencia"/>
    <tableColumn id="3" xr3:uid="{00000000-0010-0000-0500-000003000000}" name="Responsable"/>
    <tableColumn id="4" xr3:uid="{00000000-0010-0000-0500-000004000000}" name="Entrada mínima"/>
    <tableColumn id="5" xr3:uid="{00000000-0010-0000-0500-000005000000}" name="Salida / decisión"/>
    <tableColumn id="6" xr3:uid="{00000000-0010-0000-0500-000006000000}" name="Escalado"/>
  </tableColumns>
  <tableStyleInfo name="TableStyleMedium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6000000}" name="AtlasRACI" displayName="AtlasRACI" ref="A18:N27" totalsRowShown="0">
  <autoFilter ref="A18:N27" xr:uid="{00000000-0009-0000-0100-000011000000}"/>
  <tableColumns count="14">
    <tableColumn id="1" xr3:uid="{00000000-0010-0000-0600-000001000000}" name="Proceso"/>
    <tableColumn id="2" xr3:uid="{00000000-0010-0000-0600-000002000000}" name="Dirección"/>
    <tableColumn id="3" xr3:uid="{00000000-0010-0000-0600-000003000000}" name="Comité IA"/>
    <tableColumn id="4" xr3:uid="{00000000-0010-0000-0600-000004000000}" name="AI Compliance"/>
    <tableColumn id="5" xr3:uid="{00000000-0010-0000-0600-000005000000}" name="DPD"/>
    <tableColumn id="6" xr3:uid="{00000000-0010-0000-0600-000006000000}" name="Legal / Privacidad"/>
    <tableColumn id="7" xr3:uid="{00000000-0010-0000-0600-000007000000}" name="IT/CISO"/>
    <tableColumn id="8" xr3:uid="{00000000-0010-0000-0600-000008000000}" name="RR. HH."/>
    <tableColumn id="9" xr3:uid="{00000000-0010-0000-0600-000009000000}" name="Operaciones"/>
    <tableColumn id="10" xr3:uid="{00000000-0010-0000-0600-00000A000000}" name="Compras"/>
    <tableColumn id="11" xr3:uid="{00000000-0010-0000-0600-00000B000000}" name="RLT"/>
    <tableColumn id="12" xr3:uid="{00000000-0010-0000-0600-00000C000000}" name="Propietario del Sistema" dataDxfId="42"/>
    <tableColumn id="13" xr3:uid="{00000000-0010-0000-0600-00000D000000}" name="Control Interno / Auditoría" dataDxfId="41"/>
    <tableColumn id="14" xr3:uid="{00000000-0010-0000-0600-00000E000000}" name="Evidencia" dataDxfId="40"/>
  </tableColumns>
  <tableStyleInfo name="TableStyleMedium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7000000}" name="AtlasEvidence" displayName="AtlasEvidence" ref="A5:L47" totalsRowShown="0">
  <autoFilter ref="A5:L47" xr:uid="{00000000-0009-0000-0100-00000F000000}"/>
  <tableColumns count="12">
    <tableColumn id="1" xr3:uid="{00000000-0010-0000-0700-000001000000}" name="Evidencia ID"/>
    <tableColumn id="2" xr3:uid="{00000000-0010-0000-0700-000002000000}" name="Paquete / documento"/>
    <tableColumn id="3" xr3:uid="{00000000-0010-0000-0700-000003000000}" name="Sistema"/>
    <tableColumn id="4" xr3:uid="{00000000-0010-0000-0700-000004000000}" name="Objetivo de auditoría"/>
    <tableColumn id="5" xr3:uid="{00000000-0010-0000-0700-000005000000}" name="Solicitar a"/>
    <tableColumn id="6" xr3:uid="{00000000-0010-0000-0700-000006000000}" name="Estado"/>
    <tableColumn id="7" xr3:uid="{00000000-0010-0000-0700-000007000000}" name="Fecha límite"/>
    <tableColumn id="8" xr3:uid="{00000000-0010-0000-0700-000008000000}" name="Dependencia"/>
    <tableColumn id="9" xr3:uid="{00000000-0010-0000-0700-000009000000}" name="Criterio de suficiencia"/>
    <tableColumn id="10" xr3:uid="{00000000-0010-0000-0700-00000A000000}" name="Riesgo si falta"/>
    <tableColumn id="11" xr3:uid="{00000000-0010-0000-0700-00000B000000}" name="Obligaciones / controles"/>
    <tableColumn id="14" xr3:uid="{00000000-0010-0000-0700-00000E000000}" name="Observación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AtlasSources" displayName="AtlasSources" ref="A5:H62" totalsRowShown="0">
  <autoFilter ref="A5:H62" xr:uid="{00000000-0009-0000-0100-000010000000}"/>
  <tableColumns count="8">
    <tableColumn id="1" xr3:uid="{00000000-0010-0000-0800-000001000000}" name="Fuente ID"/>
    <tableColumn id="2" xr3:uid="{00000000-0010-0000-0800-000002000000}" name="Categoría"/>
    <tableColumn id="3" xr3:uid="{00000000-0010-0000-0800-000003000000}" name="Fuente / título"/>
    <tableColumn id="4" xr3:uid="{00000000-0010-0000-0800-000004000000}" name="Fecha / versión"/>
    <tableColumn id="5" xr3:uid="{00000000-0010-0000-0800-000005000000}" name="Uso principal"/>
    <tableColumn id="6" xr3:uid="{00000000-0010-0000-0800-000006000000}" name="Estado al corte"/>
    <tableColumn id="7" xr3:uid="{00000000-0010-0000-0800-000007000000}" name="URL oficial / ubicación"/>
    <tableColumn id="9" xr3:uid="{00000000-0010-0000-0800-000009000000}" name="Cautela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showGridLines="0" topLeftCell="A7" zoomScale="87" workbookViewId="0">
      <selection activeCell="A21" sqref="A21"/>
    </sheetView>
  </sheetViews>
  <sheetFormatPr baseColWidth="10" defaultColWidth="8.83203125" defaultRowHeight="15"/>
  <cols>
    <col min="1" max="1" width="8" customWidth="1"/>
    <col min="2" max="2" width="22" customWidth="1"/>
    <col min="3" max="3" width="54" customWidth="1"/>
    <col min="4" max="4" width="18" customWidth="1"/>
    <col min="5" max="5" width="20" customWidth="1"/>
    <col min="6" max="6" width="54" customWidth="1"/>
    <col min="7" max="8" width="14" customWidth="1"/>
    <col min="9" max="9" width="3" customWidth="1"/>
    <col min="10" max="17" width="14" customWidth="1"/>
  </cols>
  <sheetData>
    <row r="1" spans="1:17" ht="34" customHeight="1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30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17" ht="30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</row>
    <row r="5" spans="1:17" ht="16">
      <c r="A5" s="86" t="s">
        <v>3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</row>
    <row r="6" spans="1:17">
      <c r="A6" s="87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</row>
    <row r="7" spans="1:17">
      <c r="A7" s="90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2"/>
    </row>
    <row r="8" spans="1:17">
      <c r="A8" s="93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5"/>
    </row>
    <row r="10" spans="1:17">
      <c r="A10" s="52" t="s">
        <v>5</v>
      </c>
      <c r="B10" s="52"/>
      <c r="C10" s="52" t="s">
        <v>6</v>
      </c>
      <c r="D10" s="52"/>
      <c r="E10" s="52" t="s">
        <v>7</v>
      </c>
      <c r="F10" s="52"/>
      <c r="G10" s="52" t="s">
        <v>8</v>
      </c>
      <c r="H10" s="52"/>
      <c r="J10" s="52" t="s">
        <v>9</v>
      </c>
      <c r="K10" s="52"/>
      <c r="L10" s="52" t="s">
        <v>10</v>
      </c>
      <c r="M10" s="52"/>
    </row>
    <row r="11" spans="1:17">
      <c r="A11" s="71">
        <f>COUNTA('01 Sistemas'!A6:A11)</f>
        <v>6</v>
      </c>
      <c r="B11" s="72"/>
      <c r="C11" s="53">
        <f>COUNTIF('01 Sistemas'!S6:S11,"Crítico")</f>
        <v>3</v>
      </c>
      <c r="D11" s="54"/>
      <c r="E11" s="77">
        <f>COUNTA('02 Obligaciones'!A6:A55)</f>
        <v>50</v>
      </c>
      <c r="F11" s="78"/>
      <c r="G11" s="53">
        <f>COUNTIF('02 Obligaciones'!J6:J55,"Brecha acreditada")</f>
        <v>2</v>
      </c>
      <c r="H11" s="54"/>
      <c r="J11" s="59">
        <f>COUNTIF('06 Evidencias'!F6:F47,"Validada")</f>
        <v>0</v>
      </c>
      <c r="K11" s="60"/>
      <c r="L11" s="65">
        <f>COUNTIF('04 Roadmap'!G10:G41,"P0")</f>
        <v>21</v>
      </c>
      <c r="M11" s="66"/>
    </row>
    <row r="12" spans="1:17">
      <c r="A12" s="73"/>
      <c r="B12" s="74"/>
      <c r="C12" s="55"/>
      <c r="D12" s="56"/>
      <c r="E12" s="79"/>
      <c r="F12" s="80"/>
      <c r="G12" s="55"/>
      <c r="H12" s="56"/>
      <c r="J12" s="61"/>
      <c r="K12" s="62"/>
      <c r="L12" s="67"/>
      <c r="M12" s="68"/>
    </row>
    <row r="13" spans="1:17">
      <c r="A13" s="75"/>
      <c r="B13" s="76"/>
      <c r="C13" s="57"/>
      <c r="D13" s="58"/>
      <c r="E13" s="81"/>
      <c r="F13" s="82"/>
      <c r="G13" s="57"/>
      <c r="H13" s="58"/>
      <c r="J13" s="63"/>
      <c r="K13" s="64"/>
      <c r="L13" s="69"/>
      <c r="M13" s="70"/>
    </row>
    <row r="15" spans="1:17">
      <c r="A15" s="50" t="s">
        <v>11</v>
      </c>
      <c r="B15" s="50"/>
      <c r="C15" s="50"/>
      <c r="E15" s="51" t="s">
        <v>12</v>
      </c>
      <c r="F15" s="51"/>
      <c r="G15" s="51"/>
      <c r="H15" s="51"/>
    </row>
    <row r="16" spans="1:17" ht="46" customHeight="1">
      <c r="A16" s="14" t="s">
        <v>577</v>
      </c>
      <c r="B16" s="4" t="s">
        <v>1398</v>
      </c>
      <c r="C16" s="4" t="s">
        <v>1399</v>
      </c>
      <c r="D16" s="27"/>
    </row>
    <row r="17" spans="1:8" ht="46" customHeight="1">
      <c r="A17" s="14" t="s">
        <v>586</v>
      </c>
      <c r="B17" s="4" t="s">
        <v>1400</v>
      </c>
      <c r="C17" s="4" t="s">
        <v>1401</v>
      </c>
      <c r="D17" s="26"/>
      <c r="E17" s="4" t="s">
        <v>13</v>
      </c>
      <c r="F17" s="4" t="s">
        <v>14</v>
      </c>
    </row>
    <row r="18" spans="1:8" ht="46" customHeight="1">
      <c r="A18" s="15" t="s">
        <v>592</v>
      </c>
      <c r="B18" s="5" t="s">
        <v>1402</v>
      </c>
      <c r="C18" s="5" t="s">
        <v>1403</v>
      </c>
      <c r="D18" s="26"/>
      <c r="E18" s="5" t="s">
        <v>15</v>
      </c>
      <c r="F18" s="5" t="s">
        <v>16</v>
      </c>
    </row>
    <row r="19" spans="1:8" ht="46" customHeight="1">
      <c r="A19" s="15" t="s">
        <v>599</v>
      </c>
      <c r="B19" s="5" t="s">
        <v>1404</v>
      </c>
      <c r="C19" s="5" t="s">
        <v>1405</v>
      </c>
      <c r="D19" s="26"/>
      <c r="E19" s="5" t="s">
        <v>17</v>
      </c>
      <c r="F19" s="5" t="s">
        <v>18</v>
      </c>
    </row>
    <row r="20" spans="1:8" ht="46" customHeight="1">
      <c r="A20" s="15" t="s">
        <v>604</v>
      </c>
      <c r="B20" s="5" t="s">
        <v>1406</v>
      </c>
      <c r="C20" s="5" t="s">
        <v>1407</v>
      </c>
      <c r="D20" s="26"/>
      <c r="E20" s="5" t="s">
        <v>19</v>
      </c>
      <c r="F20" s="5" t="s">
        <v>20</v>
      </c>
    </row>
    <row r="21" spans="1:8" ht="34" customHeight="1">
      <c r="A21" s="6"/>
      <c r="B21" s="6"/>
      <c r="C21" s="6"/>
      <c r="D21" s="26"/>
      <c r="E21" s="6" t="s">
        <v>21</v>
      </c>
      <c r="F21" s="6" t="s">
        <v>22</v>
      </c>
    </row>
    <row r="22" spans="1:8" ht="42" customHeight="1">
      <c r="D22" s="26"/>
      <c r="E22" s="6" t="s">
        <v>23</v>
      </c>
      <c r="F22" s="6" t="s">
        <v>24</v>
      </c>
    </row>
    <row r="24" spans="1:8">
      <c r="A24" s="39" t="s">
        <v>25</v>
      </c>
      <c r="B24" s="39"/>
      <c r="C24" s="39"/>
    </row>
    <row r="25" spans="1:8">
      <c r="D25" s="39" t="s">
        <v>26</v>
      </c>
      <c r="E25" s="39"/>
      <c r="F25" s="39"/>
      <c r="G25" s="39"/>
      <c r="H25" s="39"/>
    </row>
    <row r="26" spans="1:8">
      <c r="A26" s="1" t="s">
        <v>27</v>
      </c>
      <c r="B26" s="3" t="s">
        <v>5</v>
      </c>
    </row>
    <row r="27" spans="1:8" ht="36" customHeight="1">
      <c r="A27" s="4" t="s">
        <v>28</v>
      </c>
      <c r="B27" s="4">
        <f>COUNTIF('01 Sistemas'!$S$6:$S$11,A27)</f>
        <v>3</v>
      </c>
      <c r="D27" s="1" t="s">
        <v>29</v>
      </c>
      <c r="E27" s="3" t="s">
        <v>30</v>
      </c>
    </row>
    <row r="28" spans="1:8" ht="28" customHeight="1">
      <c r="A28" s="5" t="s">
        <v>31</v>
      </c>
      <c r="B28" s="5">
        <f>COUNTIF('01 Sistemas'!$S$6:$S$11,A28)</f>
        <v>2</v>
      </c>
      <c r="D28" s="4" t="s">
        <v>32</v>
      </c>
      <c r="E28" s="4">
        <f>COUNTIF('02 Obligaciones'!$J$6:$J$55,D28)</f>
        <v>2</v>
      </c>
    </row>
    <row r="29" spans="1:8" ht="28" customHeight="1">
      <c r="A29" s="5" t="s">
        <v>33</v>
      </c>
      <c r="B29" s="5">
        <f>COUNTIF('01 Sistemas'!$S$6:$S$11,A29)</f>
        <v>1</v>
      </c>
      <c r="D29" s="5" t="s">
        <v>34</v>
      </c>
      <c r="E29" s="5">
        <f>COUNTIF('02 Obligaciones'!$J$6:$J$55,D29)</f>
        <v>35</v>
      </c>
    </row>
    <row r="30" spans="1:8" ht="28" customHeight="1">
      <c r="A30" s="6" t="s">
        <v>35</v>
      </c>
      <c r="B30" s="6">
        <f>COUNTIF('01 Sistemas'!$S$6:$S$11,A30)</f>
        <v>0</v>
      </c>
      <c r="D30" s="5" t="s">
        <v>36</v>
      </c>
      <c r="E30" s="5">
        <f>COUNTIF('02 Obligaciones'!$J$6:$J$55,D30)</f>
        <v>8</v>
      </c>
    </row>
    <row r="31" spans="1:8" ht="28" customHeight="1">
      <c r="D31" s="5" t="s">
        <v>37</v>
      </c>
      <c r="E31" s="5">
        <f>COUNTIF('02 Obligaciones'!$J$6:$J$55,D31)</f>
        <v>3</v>
      </c>
    </row>
    <row r="32" spans="1:8" ht="28" customHeight="1">
      <c r="D32" s="5" t="s">
        <v>38</v>
      </c>
      <c r="E32" s="5">
        <f>COUNTIF('02 Obligaciones'!$J$6:$J$55,D32)</f>
        <v>0</v>
      </c>
    </row>
    <row r="33" spans="1:17" ht="28" customHeight="1">
      <c r="D33" s="6" t="s">
        <v>39</v>
      </c>
      <c r="E33" s="6">
        <f>COUNTIF('02 Obligaciones'!$J$6:$J$55,D33)</f>
        <v>2</v>
      </c>
    </row>
    <row r="34" spans="1:17">
      <c r="A34" s="96" t="s">
        <v>1408</v>
      </c>
      <c r="B34" s="96"/>
      <c r="C34" s="96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</row>
    <row r="35" spans="1:17" ht="18" customHeight="1">
      <c r="A35" s="98" t="s">
        <v>1409</v>
      </c>
      <c r="B35" s="99"/>
      <c r="C35" s="99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1"/>
    </row>
    <row r="36" spans="1:17" ht="18" customHeight="1">
      <c r="A36" s="102"/>
      <c r="B36" s="103"/>
      <c r="C36" s="103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5"/>
    </row>
    <row r="37" spans="1:17" ht="18" customHeight="1">
      <c r="A37" s="102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6"/>
    </row>
    <row r="38" spans="1:17" ht="18" customHeight="1">
      <c r="A38" s="107"/>
      <c r="B38" s="108"/>
      <c r="C38" s="108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6"/>
    </row>
    <row r="39" spans="1:17" ht="18" customHeight="1">
      <c r="A39" s="109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1"/>
    </row>
  </sheetData>
  <mergeCells count="21">
    <mergeCell ref="A34:Q34"/>
    <mergeCell ref="A35:Q39"/>
    <mergeCell ref="A1:Q1"/>
    <mergeCell ref="A2:Q2"/>
    <mergeCell ref="A3:Q3"/>
    <mergeCell ref="A5:Q5"/>
    <mergeCell ref="A6:Q8"/>
    <mergeCell ref="L10:M10"/>
    <mergeCell ref="L11:M13"/>
    <mergeCell ref="A10:B10"/>
    <mergeCell ref="A11:B13"/>
    <mergeCell ref="C10:D10"/>
    <mergeCell ref="C11:D13"/>
    <mergeCell ref="E10:F10"/>
    <mergeCell ref="E11:F13"/>
    <mergeCell ref="A15:C15"/>
    <mergeCell ref="E15:H15"/>
    <mergeCell ref="G10:H10"/>
    <mergeCell ref="G11:H13"/>
    <mergeCell ref="J10:K10"/>
    <mergeCell ref="J11:K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1"/>
  <sheetViews>
    <sheetView showGridLines="0" topLeftCell="N1" zoomScale="75" workbookViewId="0">
      <selection activeCell="P10" sqref="P10"/>
    </sheetView>
  </sheetViews>
  <sheetFormatPr baseColWidth="10" defaultColWidth="8.83203125" defaultRowHeight="15"/>
  <cols>
    <col min="1" max="1" width="13" customWidth="1"/>
    <col min="2" max="2" width="20" customWidth="1"/>
    <col min="3" max="3" width="25" customWidth="1"/>
    <col min="4" max="4" width="20" customWidth="1"/>
    <col min="5" max="6" width="22" customWidth="1"/>
    <col min="7" max="7" width="18" customWidth="1"/>
    <col min="8" max="8" width="24" customWidth="1"/>
    <col min="9" max="9" width="30" customWidth="1"/>
    <col min="10" max="10" width="25" customWidth="1"/>
    <col min="11" max="11" width="21" customWidth="1"/>
    <col min="12" max="12" width="22" customWidth="1"/>
    <col min="13" max="13" width="26" customWidth="1"/>
    <col min="14" max="14" width="24" customWidth="1"/>
    <col min="15" max="15" width="25" customWidth="1"/>
    <col min="16" max="16" width="30" customWidth="1"/>
    <col min="17" max="17" width="20" customWidth="1"/>
    <col min="18" max="18" width="25" customWidth="1"/>
    <col min="19" max="19" width="15" customWidth="1"/>
    <col min="20" max="20" width="22" customWidth="1"/>
    <col min="21" max="22" width="34" customWidth="1"/>
    <col min="23" max="23" width="38" customWidth="1"/>
    <col min="24" max="24" width="25" customWidth="1"/>
  </cols>
  <sheetData>
    <row r="1" spans="1:24" ht="34" customHeight="1">
      <c r="A1" s="112" t="s">
        <v>40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</row>
    <row r="2" spans="1:24" ht="30" customHeight="1">
      <c r="A2" s="113" t="s">
        <v>41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</row>
    <row r="3" spans="1:24" ht="30" customHeight="1">
      <c r="A3" s="114" t="s">
        <v>42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1:24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ht="36" customHeight="1">
      <c r="A5" s="18" t="s">
        <v>43</v>
      </c>
      <c r="B5" s="19" t="s">
        <v>44</v>
      </c>
      <c r="C5" s="19" t="s">
        <v>45</v>
      </c>
      <c r="D5" s="19" t="s">
        <v>1410</v>
      </c>
      <c r="E5" s="19" t="s">
        <v>46</v>
      </c>
      <c r="F5" s="19" t="s">
        <v>47</v>
      </c>
      <c r="G5" s="19" t="s">
        <v>48</v>
      </c>
      <c r="H5" s="19" t="s">
        <v>49</v>
      </c>
      <c r="I5" s="19" t="s">
        <v>50</v>
      </c>
      <c r="J5" s="19" t="s">
        <v>51</v>
      </c>
      <c r="K5" s="19" t="s">
        <v>52</v>
      </c>
      <c r="L5" s="19" t="s">
        <v>53</v>
      </c>
      <c r="M5" s="19" t="s">
        <v>54</v>
      </c>
      <c r="N5" s="19" t="s">
        <v>55</v>
      </c>
      <c r="O5" s="19" t="s">
        <v>56</v>
      </c>
      <c r="P5" s="19" t="s">
        <v>19</v>
      </c>
      <c r="Q5" s="19" t="s">
        <v>57</v>
      </c>
      <c r="R5" s="19" t="s">
        <v>23</v>
      </c>
      <c r="S5" s="19" t="s">
        <v>58</v>
      </c>
      <c r="T5" s="19" t="s">
        <v>59</v>
      </c>
      <c r="U5" s="19" t="s">
        <v>60</v>
      </c>
      <c r="V5" s="19" t="s">
        <v>61</v>
      </c>
      <c r="W5" s="19" t="s">
        <v>62</v>
      </c>
      <c r="X5" s="20" t="s">
        <v>63</v>
      </c>
    </row>
    <row r="6" spans="1:24" ht="82" customHeight="1">
      <c r="A6" s="4" t="s">
        <v>64</v>
      </c>
      <c r="B6" s="4" t="s">
        <v>65</v>
      </c>
      <c r="C6" s="4" t="s">
        <v>66</v>
      </c>
      <c r="D6" s="4" t="s">
        <v>67</v>
      </c>
      <c r="E6" s="4" t="s">
        <v>68</v>
      </c>
      <c r="F6" s="4" t="s">
        <v>69</v>
      </c>
      <c r="G6" s="4" t="s">
        <v>70</v>
      </c>
      <c r="H6" s="4" t="s">
        <v>71</v>
      </c>
      <c r="I6" s="4" t="s">
        <v>72</v>
      </c>
      <c r="J6" s="4" t="s">
        <v>73</v>
      </c>
      <c r="K6" s="4" t="s">
        <v>74</v>
      </c>
      <c r="L6" s="4" t="s">
        <v>75</v>
      </c>
      <c r="M6" s="4" t="s">
        <v>76</v>
      </c>
      <c r="N6" s="4" t="s">
        <v>77</v>
      </c>
      <c r="O6" s="4" t="s">
        <v>78</v>
      </c>
      <c r="P6" s="4" t="s">
        <v>79</v>
      </c>
      <c r="Q6" s="4" t="s">
        <v>80</v>
      </c>
      <c r="R6" s="4" t="s">
        <v>81</v>
      </c>
      <c r="S6" s="4" t="s">
        <v>28</v>
      </c>
      <c r="T6" s="4" t="s">
        <v>82</v>
      </c>
      <c r="U6" s="4" t="s">
        <v>83</v>
      </c>
      <c r="V6" s="4" t="s">
        <v>84</v>
      </c>
      <c r="W6" s="4" t="s">
        <v>85</v>
      </c>
      <c r="X6" s="4" t="s">
        <v>86</v>
      </c>
    </row>
    <row r="7" spans="1:24" ht="82" customHeight="1">
      <c r="A7" s="5" t="s">
        <v>87</v>
      </c>
      <c r="B7" s="5" t="s">
        <v>88</v>
      </c>
      <c r="C7" s="5" t="s">
        <v>89</v>
      </c>
      <c r="D7" s="5" t="s">
        <v>90</v>
      </c>
      <c r="E7" s="5" t="s">
        <v>91</v>
      </c>
      <c r="F7" s="5" t="s">
        <v>92</v>
      </c>
      <c r="G7" s="5" t="s">
        <v>70</v>
      </c>
      <c r="H7" s="5" t="s">
        <v>93</v>
      </c>
      <c r="I7" s="5" t="s">
        <v>94</v>
      </c>
      <c r="J7" s="5" t="s">
        <v>95</v>
      </c>
      <c r="K7" s="5" t="s">
        <v>96</v>
      </c>
      <c r="L7" s="5" t="s">
        <v>97</v>
      </c>
      <c r="M7" s="5" t="s">
        <v>98</v>
      </c>
      <c r="N7" s="5" t="s">
        <v>99</v>
      </c>
      <c r="O7" s="5" t="s">
        <v>100</v>
      </c>
      <c r="P7" s="5" t="s">
        <v>101</v>
      </c>
      <c r="Q7" s="5" t="s">
        <v>102</v>
      </c>
      <c r="R7" s="5" t="s">
        <v>103</v>
      </c>
      <c r="S7" s="5" t="s">
        <v>28</v>
      </c>
      <c r="T7" s="5" t="s">
        <v>104</v>
      </c>
      <c r="U7" s="5" t="s">
        <v>105</v>
      </c>
      <c r="V7" s="5" t="s">
        <v>106</v>
      </c>
      <c r="W7" s="5" t="s">
        <v>107</v>
      </c>
      <c r="X7" s="5" t="s">
        <v>108</v>
      </c>
    </row>
    <row r="8" spans="1:24" ht="82" customHeight="1">
      <c r="A8" s="5" t="s">
        <v>109</v>
      </c>
      <c r="B8" s="5" t="s">
        <v>110</v>
      </c>
      <c r="C8" s="5" t="s">
        <v>111</v>
      </c>
      <c r="D8" s="5" t="s">
        <v>112</v>
      </c>
      <c r="E8" s="5" t="s">
        <v>113</v>
      </c>
      <c r="F8" s="5" t="s">
        <v>114</v>
      </c>
      <c r="G8" s="5" t="s">
        <v>115</v>
      </c>
      <c r="H8" s="5" t="s">
        <v>116</v>
      </c>
      <c r="I8" s="5" t="s">
        <v>117</v>
      </c>
      <c r="J8" s="5" t="s">
        <v>1411</v>
      </c>
      <c r="K8" s="5" t="s">
        <v>118</v>
      </c>
      <c r="L8" s="5" t="s">
        <v>119</v>
      </c>
      <c r="M8" s="5" t="s">
        <v>120</v>
      </c>
      <c r="N8" s="5" t="s">
        <v>121</v>
      </c>
      <c r="O8" s="5" t="s">
        <v>122</v>
      </c>
      <c r="P8" s="5" t="s">
        <v>123</v>
      </c>
      <c r="Q8" s="5" t="s">
        <v>124</v>
      </c>
      <c r="R8" s="5" t="s">
        <v>125</v>
      </c>
      <c r="S8" s="5" t="s">
        <v>31</v>
      </c>
      <c r="T8" s="5" t="s">
        <v>126</v>
      </c>
      <c r="U8" s="5" t="s">
        <v>127</v>
      </c>
      <c r="V8" s="5" t="s">
        <v>128</v>
      </c>
      <c r="W8" s="5" t="s">
        <v>129</v>
      </c>
      <c r="X8" s="5" t="s">
        <v>130</v>
      </c>
    </row>
    <row r="9" spans="1:24" ht="82" customHeight="1">
      <c r="A9" s="5" t="s">
        <v>131</v>
      </c>
      <c r="B9" s="5" t="s">
        <v>132</v>
      </c>
      <c r="C9" s="5" t="s">
        <v>133</v>
      </c>
      <c r="D9" s="5" t="s">
        <v>134</v>
      </c>
      <c r="E9" s="5" t="s">
        <v>135</v>
      </c>
      <c r="F9" s="5" t="s">
        <v>136</v>
      </c>
      <c r="G9" s="5" t="s">
        <v>70</v>
      </c>
      <c r="H9" s="5" t="s">
        <v>137</v>
      </c>
      <c r="I9" s="5" t="s">
        <v>138</v>
      </c>
      <c r="J9" s="5" t="s">
        <v>139</v>
      </c>
      <c r="K9" s="5" t="s">
        <v>140</v>
      </c>
      <c r="L9" s="5" t="s">
        <v>75</v>
      </c>
      <c r="M9" s="5" t="s">
        <v>141</v>
      </c>
      <c r="N9" s="5" t="s">
        <v>142</v>
      </c>
      <c r="O9" s="5" t="s">
        <v>143</v>
      </c>
      <c r="P9" s="5" t="s">
        <v>144</v>
      </c>
      <c r="Q9" s="5" t="s">
        <v>145</v>
      </c>
      <c r="R9" s="5" t="s">
        <v>145</v>
      </c>
      <c r="S9" s="5" t="s">
        <v>33</v>
      </c>
      <c r="T9" s="5" t="s">
        <v>146</v>
      </c>
      <c r="U9" s="5" t="s">
        <v>147</v>
      </c>
      <c r="V9" s="5" t="s">
        <v>148</v>
      </c>
      <c r="W9" s="5" t="s">
        <v>149</v>
      </c>
      <c r="X9" s="5" t="s">
        <v>150</v>
      </c>
    </row>
    <row r="10" spans="1:24" ht="82" customHeight="1">
      <c r="A10" s="5" t="s">
        <v>151</v>
      </c>
      <c r="B10" s="5" t="s">
        <v>152</v>
      </c>
      <c r="C10" s="5" t="s">
        <v>153</v>
      </c>
      <c r="D10" s="5" t="s">
        <v>154</v>
      </c>
      <c r="E10" s="5" t="s">
        <v>155</v>
      </c>
      <c r="F10" s="5" t="s">
        <v>156</v>
      </c>
      <c r="G10" s="5" t="s">
        <v>70</v>
      </c>
      <c r="H10" s="5" t="s">
        <v>93</v>
      </c>
      <c r="I10" s="5" t="s">
        <v>72</v>
      </c>
      <c r="J10" s="5" t="s">
        <v>157</v>
      </c>
      <c r="K10" s="5" t="s">
        <v>158</v>
      </c>
      <c r="L10" s="5" t="s">
        <v>75</v>
      </c>
      <c r="M10" s="5" t="s">
        <v>98</v>
      </c>
      <c r="N10" s="5" t="s">
        <v>159</v>
      </c>
      <c r="O10" s="5" t="s">
        <v>160</v>
      </c>
      <c r="P10" s="5" t="s">
        <v>161</v>
      </c>
      <c r="Q10" s="5" t="s">
        <v>162</v>
      </c>
      <c r="R10" s="5" t="s">
        <v>163</v>
      </c>
      <c r="S10" s="5" t="s">
        <v>28</v>
      </c>
      <c r="T10" s="5" t="s">
        <v>164</v>
      </c>
      <c r="U10" s="5" t="s">
        <v>165</v>
      </c>
      <c r="V10" s="5" t="s">
        <v>166</v>
      </c>
      <c r="W10" s="5" t="s">
        <v>1412</v>
      </c>
      <c r="X10" s="5" t="s">
        <v>167</v>
      </c>
    </row>
    <row r="11" spans="1:24" ht="82" customHeight="1">
      <c r="A11" s="6" t="s">
        <v>168</v>
      </c>
      <c r="B11" s="6" t="s">
        <v>169</v>
      </c>
      <c r="C11" s="6" t="s">
        <v>170</v>
      </c>
      <c r="D11" s="6" t="s">
        <v>67</v>
      </c>
      <c r="E11" s="6" t="s">
        <v>171</v>
      </c>
      <c r="F11" s="6" t="s">
        <v>172</v>
      </c>
      <c r="G11" s="6" t="s">
        <v>70</v>
      </c>
      <c r="H11" s="6" t="s">
        <v>173</v>
      </c>
      <c r="I11" s="6" t="s">
        <v>174</v>
      </c>
      <c r="J11" s="6" t="s">
        <v>175</v>
      </c>
      <c r="K11" s="6" t="s">
        <v>176</v>
      </c>
      <c r="L11" s="6" t="s">
        <v>177</v>
      </c>
      <c r="M11" s="6" t="s">
        <v>178</v>
      </c>
      <c r="N11" s="6" t="s">
        <v>179</v>
      </c>
      <c r="O11" s="6" t="s">
        <v>180</v>
      </c>
      <c r="P11" s="6" t="s">
        <v>181</v>
      </c>
      <c r="Q11" s="6" t="s">
        <v>182</v>
      </c>
      <c r="R11" s="6" t="s">
        <v>183</v>
      </c>
      <c r="S11" s="6" t="s">
        <v>31</v>
      </c>
      <c r="T11" s="6" t="s">
        <v>184</v>
      </c>
      <c r="U11" s="6" t="s">
        <v>185</v>
      </c>
      <c r="V11" s="6" t="s">
        <v>186</v>
      </c>
      <c r="W11" s="6" t="s">
        <v>187</v>
      </c>
      <c r="X11" s="6" t="s">
        <v>188</v>
      </c>
    </row>
  </sheetData>
  <mergeCells count="3">
    <mergeCell ref="A1:X1"/>
    <mergeCell ref="A2:X2"/>
    <mergeCell ref="A3:X3"/>
  </mergeCells>
  <conditionalFormatting sqref="S6:S11">
    <cfRule type="containsText" dxfId="39" priority="1" operator="containsText" text="Crítico"/>
    <cfRule type="containsText" dxfId="38" priority="2" operator="containsText" text="Alto"/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60"/>
  <sheetViews>
    <sheetView showGridLines="0" topLeftCell="A47" zoomScale="75" workbookViewId="0">
      <selection sqref="A1:Z1"/>
    </sheetView>
  </sheetViews>
  <sheetFormatPr baseColWidth="10" defaultColWidth="8.83203125" defaultRowHeight="15"/>
  <cols>
    <col min="1" max="1" width="11" customWidth="1"/>
    <col min="2" max="2" width="12" customWidth="1"/>
    <col min="3" max="5" width="20" customWidth="1"/>
    <col min="6" max="6" width="32" customWidth="1"/>
    <col min="7" max="7" width="42" customWidth="1"/>
    <col min="8" max="8" width="32" customWidth="1"/>
    <col min="9" max="9" width="25" customWidth="1"/>
    <col min="10" max="10" width="16" customWidth="1"/>
    <col min="11" max="11" width="34" customWidth="1"/>
    <col min="12" max="13" width="32" customWidth="1"/>
    <col min="14" max="14" width="20" customWidth="1"/>
    <col min="15" max="15" width="22" customWidth="1"/>
    <col min="16" max="18" width="10" customWidth="1"/>
    <col min="19" max="19" width="11" customWidth="1"/>
    <col min="20" max="20" width="12" customWidth="1"/>
    <col min="21" max="21" width="10" customWidth="1"/>
    <col min="22" max="22" width="14" customWidth="1"/>
    <col min="23" max="24" width="20" customWidth="1"/>
    <col min="25" max="25" width="42" customWidth="1"/>
    <col min="26" max="26" width="32" customWidth="1"/>
  </cols>
  <sheetData>
    <row r="1" spans="1:26" ht="34" customHeight="1">
      <c r="A1" s="112" t="s">
        <v>189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</row>
    <row r="2" spans="1:26" ht="30" customHeight="1">
      <c r="A2" s="113" t="s">
        <v>190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</row>
    <row r="3" spans="1:26" ht="40" customHeight="1">
      <c r="A3" s="114" t="s">
        <v>191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</row>
    <row r="4" spans="1:26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36" customHeight="1">
      <c r="A5" s="18" t="s">
        <v>43</v>
      </c>
      <c r="B5" s="19" t="s">
        <v>192</v>
      </c>
      <c r="C5" s="19" t="s">
        <v>193</v>
      </c>
      <c r="D5" s="19" t="s">
        <v>194</v>
      </c>
      <c r="E5" s="19" t="s">
        <v>5</v>
      </c>
      <c r="F5" s="19" t="s">
        <v>195</v>
      </c>
      <c r="G5" s="19" t="s">
        <v>196</v>
      </c>
      <c r="H5" s="19" t="s">
        <v>197</v>
      </c>
      <c r="I5" s="19" t="s">
        <v>198</v>
      </c>
      <c r="J5" s="19" t="s">
        <v>199</v>
      </c>
      <c r="K5" s="19" t="s">
        <v>200</v>
      </c>
      <c r="L5" s="19" t="s">
        <v>201</v>
      </c>
      <c r="M5" s="19" t="s">
        <v>202</v>
      </c>
      <c r="N5" s="19" t="s">
        <v>1413</v>
      </c>
      <c r="O5" s="19" t="s">
        <v>203</v>
      </c>
      <c r="P5" s="19" t="s">
        <v>204</v>
      </c>
      <c r="Q5" s="19" t="s">
        <v>205</v>
      </c>
      <c r="R5" s="19" t="s">
        <v>206</v>
      </c>
      <c r="S5" s="19" t="s">
        <v>207</v>
      </c>
      <c r="T5" s="19" t="s">
        <v>27</v>
      </c>
      <c r="U5" s="19" t="s">
        <v>208</v>
      </c>
      <c r="V5" s="19" t="s">
        <v>209</v>
      </c>
      <c r="W5" s="19" t="s">
        <v>210</v>
      </c>
      <c r="X5" s="19" t="s">
        <v>211</v>
      </c>
      <c r="Y5" s="19" t="s">
        <v>212</v>
      </c>
      <c r="Z5" s="20" t="s">
        <v>213</v>
      </c>
    </row>
    <row r="6" spans="1:26" ht="88" customHeight="1">
      <c r="A6" s="4" t="s">
        <v>256</v>
      </c>
      <c r="B6" s="4" t="s">
        <v>13</v>
      </c>
      <c r="C6" s="4" t="s">
        <v>1414</v>
      </c>
      <c r="D6" s="4" t="s">
        <v>1415</v>
      </c>
      <c r="E6" s="4" t="s">
        <v>229</v>
      </c>
      <c r="F6" s="4" t="s">
        <v>1416</v>
      </c>
      <c r="G6" s="4" t="s">
        <v>1417</v>
      </c>
      <c r="H6" s="4" t="s">
        <v>1418</v>
      </c>
      <c r="I6" s="4" t="s">
        <v>714</v>
      </c>
      <c r="J6" s="5" t="s">
        <v>34</v>
      </c>
      <c r="K6" s="4" t="s">
        <v>1419</v>
      </c>
      <c r="L6" s="4" t="s">
        <v>1420</v>
      </c>
      <c r="M6" s="4" t="s">
        <v>1421</v>
      </c>
      <c r="N6" s="4" t="s">
        <v>232</v>
      </c>
      <c r="O6" s="4" t="s">
        <v>1422</v>
      </c>
      <c r="P6" s="7">
        <v>4</v>
      </c>
      <c r="Q6" s="7">
        <v>5</v>
      </c>
      <c r="R6" s="7">
        <v>0</v>
      </c>
      <c r="S6" s="9">
        <f t="shared" ref="S6:S37" si="0">IF(J6="No aplica",0,P6*Q6*(5-R6)/5)</f>
        <v>20</v>
      </c>
      <c r="T6" s="4" t="str">
        <f>IF(S6=0,"No aplica",IF(S6&gt;='08 Parametros'!$B$7,"Crítico",IF(S6&gt;='08 Parametros'!$B$8,"Alto",IF(S6&gt;='08 Parametros'!$B$9,"Medio","Bajo"))))</f>
        <v>Crítico</v>
      </c>
      <c r="U6" s="4" t="s">
        <v>556</v>
      </c>
      <c r="V6" s="11">
        <v>46256</v>
      </c>
      <c r="W6" s="4" t="s">
        <v>913</v>
      </c>
      <c r="X6" s="4" t="s">
        <v>1423</v>
      </c>
      <c r="Y6" s="4" t="s">
        <v>1011</v>
      </c>
      <c r="Z6" s="4" t="s">
        <v>1424</v>
      </c>
    </row>
    <row r="7" spans="1:26" ht="88" customHeight="1">
      <c r="A7" s="5" t="s">
        <v>1425</v>
      </c>
      <c r="B7" s="5" t="s">
        <v>13</v>
      </c>
      <c r="C7" s="5" t="s">
        <v>1426</v>
      </c>
      <c r="D7" s="5" t="s">
        <v>1427</v>
      </c>
      <c r="E7" s="5" t="s">
        <v>168</v>
      </c>
      <c r="F7" s="5" t="s">
        <v>1428</v>
      </c>
      <c r="G7" s="5" t="s">
        <v>1429</v>
      </c>
      <c r="H7" s="5" t="s">
        <v>1430</v>
      </c>
      <c r="I7" s="5" t="s">
        <v>1431</v>
      </c>
      <c r="J7" s="5" t="s">
        <v>37</v>
      </c>
      <c r="K7" s="5" t="s">
        <v>1432</v>
      </c>
      <c r="L7" s="5" t="s">
        <v>1433</v>
      </c>
      <c r="M7" s="5" t="s">
        <v>1434</v>
      </c>
      <c r="N7" s="5" t="s">
        <v>630</v>
      </c>
      <c r="O7" s="5" t="s">
        <v>1435</v>
      </c>
      <c r="P7" s="8">
        <v>5</v>
      </c>
      <c r="Q7" s="8">
        <v>1</v>
      </c>
      <c r="R7" s="8">
        <v>1</v>
      </c>
      <c r="S7" s="10">
        <f t="shared" si="0"/>
        <v>4</v>
      </c>
      <c r="T7" s="5" t="str">
        <f>IF(S7=0,"No aplica",IF(S7&gt;='08 Parametros'!$B$7,"Crítico",IF(S7&gt;='08 Parametros'!$B$8,"Alto",IF(S7&gt;='08 Parametros'!$B$9,"Medio","Bajo"))))</f>
        <v>Bajo</v>
      </c>
      <c r="U7" s="5" t="s">
        <v>1436</v>
      </c>
      <c r="V7" s="12">
        <v>46234</v>
      </c>
      <c r="W7" s="5" t="s">
        <v>852</v>
      </c>
      <c r="X7" s="5" t="s">
        <v>1437</v>
      </c>
      <c r="Y7" s="5" t="s">
        <v>1017</v>
      </c>
      <c r="Z7" s="5" t="s">
        <v>1438</v>
      </c>
    </row>
    <row r="8" spans="1:26" ht="88" customHeight="1">
      <c r="A8" s="5" t="s">
        <v>1439</v>
      </c>
      <c r="B8" s="5" t="s">
        <v>13</v>
      </c>
      <c r="C8" s="5" t="s">
        <v>1440</v>
      </c>
      <c r="D8" s="5" t="s">
        <v>1441</v>
      </c>
      <c r="E8" s="5" t="s">
        <v>1442</v>
      </c>
      <c r="F8" s="5" t="s">
        <v>1443</v>
      </c>
      <c r="G8" s="5" t="s">
        <v>1444</v>
      </c>
      <c r="H8" s="5" t="s">
        <v>1445</v>
      </c>
      <c r="I8" s="5" t="s">
        <v>1446</v>
      </c>
      <c r="J8" s="5" t="s">
        <v>34</v>
      </c>
      <c r="K8" s="5" t="s">
        <v>1447</v>
      </c>
      <c r="L8" s="5" t="s">
        <v>1448</v>
      </c>
      <c r="M8" s="5" t="s">
        <v>1449</v>
      </c>
      <c r="N8" s="5" t="s">
        <v>244</v>
      </c>
      <c r="O8" s="5" t="s">
        <v>798</v>
      </c>
      <c r="P8" s="8">
        <v>5</v>
      </c>
      <c r="Q8" s="8">
        <v>5</v>
      </c>
      <c r="R8" s="8">
        <v>0</v>
      </c>
      <c r="S8" s="10">
        <f t="shared" si="0"/>
        <v>25</v>
      </c>
      <c r="T8" s="5" t="str">
        <f>IF(S8=0,"No aplica",IF(S8&gt;='08 Parametros'!$B$7,"Crítico",IF(S8&gt;='08 Parametros'!$B$8,"Alto",IF(S8&gt;='08 Parametros'!$B$9,"Medio","Bajo"))))</f>
        <v>Crítico</v>
      </c>
      <c r="U8" s="5" t="s">
        <v>556</v>
      </c>
      <c r="V8" s="12">
        <v>46249</v>
      </c>
      <c r="W8" s="5" t="s">
        <v>1450</v>
      </c>
      <c r="X8" s="5" t="s">
        <v>1451</v>
      </c>
      <c r="Y8" s="5" t="s">
        <v>1038</v>
      </c>
      <c r="Z8" s="5" t="s">
        <v>1452</v>
      </c>
    </row>
    <row r="9" spans="1:26" ht="88" customHeight="1">
      <c r="A9" s="5" t="s">
        <v>1453</v>
      </c>
      <c r="B9" s="5" t="s">
        <v>13</v>
      </c>
      <c r="C9" s="5" t="s">
        <v>1454</v>
      </c>
      <c r="D9" s="5" t="s">
        <v>1455</v>
      </c>
      <c r="E9" s="5" t="s">
        <v>1442</v>
      </c>
      <c r="F9" s="5" t="s">
        <v>1456</v>
      </c>
      <c r="G9" s="5" t="s">
        <v>1457</v>
      </c>
      <c r="H9" s="5" t="s">
        <v>1458</v>
      </c>
      <c r="I9" s="5" t="s">
        <v>714</v>
      </c>
      <c r="J9" s="5" t="s">
        <v>34</v>
      </c>
      <c r="K9" s="5" t="s">
        <v>1459</v>
      </c>
      <c r="L9" s="5" t="s">
        <v>1460</v>
      </c>
      <c r="M9" s="5" t="s">
        <v>1461</v>
      </c>
      <c r="N9" s="5" t="s">
        <v>634</v>
      </c>
      <c r="O9" s="5" t="s">
        <v>1462</v>
      </c>
      <c r="P9" s="8">
        <v>5</v>
      </c>
      <c r="Q9" s="8">
        <v>4</v>
      </c>
      <c r="R9" s="8">
        <v>0</v>
      </c>
      <c r="S9" s="10">
        <f t="shared" si="0"/>
        <v>20</v>
      </c>
      <c r="T9" s="5" t="str">
        <f>IF(S9=0,"No aplica",IF(S9&gt;='08 Parametros'!$B$7,"Crítico",IF(S9&gt;='08 Parametros'!$B$8,"Alto",IF(S9&gt;='08 Parametros'!$B$9,"Medio","Bajo"))))</f>
        <v>Crítico</v>
      </c>
      <c r="U9" s="5" t="s">
        <v>556</v>
      </c>
      <c r="V9" s="12">
        <v>46326</v>
      </c>
      <c r="W9" s="5" t="s">
        <v>1463</v>
      </c>
      <c r="X9" s="5" t="s">
        <v>1019</v>
      </c>
      <c r="Y9" s="5" t="s">
        <v>1023</v>
      </c>
      <c r="Z9" s="5" t="s">
        <v>1464</v>
      </c>
    </row>
    <row r="10" spans="1:26" ht="88" customHeight="1">
      <c r="A10" s="5" t="s">
        <v>1465</v>
      </c>
      <c r="B10" s="5" t="s">
        <v>13</v>
      </c>
      <c r="C10" s="5" t="s">
        <v>1466</v>
      </c>
      <c r="D10" s="5" t="s">
        <v>1455</v>
      </c>
      <c r="E10" s="5" t="s">
        <v>1442</v>
      </c>
      <c r="F10" s="5" t="s">
        <v>1467</v>
      </c>
      <c r="G10" s="5" t="s">
        <v>1468</v>
      </c>
      <c r="H10" s="5" t="s">
        <v>1458</v>
      </c>
      <c r="I10" s="5" t="s">
        <v>1469</v>
      </c>
      <c r="J10" s="5" t="s">
        <v>36</v>
      </c>
      <c r="K10" s="5" t="s">
        <v>1470</v>
      </c>
      <c r="L10" s="5" t="s">
        <v>1471</v>
      </c>
      <c r="M10" s="5" t="s">
        <v>1472</v>
      </c>
      <c r="N10" s="5" t="s">
        <v>1473</v>
      </c>
      <c r="O10" s="5" t="s">
        <v>1435</v>
      </c>
      <c r="P10" s="8">
        <v>5</v>
      </c>
      <c r="Q10" s="8">
        <v>5</v>
      </c>
      <c r="R10" s="8">
        <v>1</v>
      </c>
      <c r="S10" s="10">
        <f t="shared" si="0"/>
        <v>20</v>
      </c>
      <c r="T10" s="5" t="str">
        <f>IF(S10=0,"No aplica",IF(S10&gt;='08 Parametros'!$B$7,"Crítico",IF(S10&gt;='08 Parametros'!$B$8,"Alto",IF(S10&gt;='08 Parametros'!$B$9,"Medio","Bajo"))))</f>
        <v>Crítico</v>
      </c>
      <c r="U10" s="5" t="s">
        <v>556</v>
      </c>
      <c r="V10" s="12">
        <v>46326</v>
      </c>
      <c r="W10" s="5" t="s">
        <v>1474</v>
      </c>
      <c r="X10" s="5" t="s">
        <v>1019</v>
      </c>
      <c r="Y10" s="5" t="s">
        <v>1023</v>
      </c>
      <c r="Z10" s="5" t="s">
        <v>1475</v>
      </c>
    </row>
    <row r="11" spans="1:26" ht="88" customHeight="1">
      <c r="A11" s="5" t="s">
        <v>1476</v>
      </c>
      <c r="B11" s="5" t="s">
        <v>13</v>
      </c>
      <c r="C11" s="5" t="s">
        <v>1477</v>
      </c>
      <c r="D11" s="5" t="s">
        <v>1455</v>
      </c>
      <c r="E11" s="5" t="s">
        <v>1442</v>
      </c>
      <c r="F11" s="5" t="s">
        <v>1478</v>
      </c>
      <c r="G11" s="5" t="s">
        <v>1479</v>
      </c>
      <c r="H11" s="5" t="s">
        <v>1458</v>
      </c>
      <c r="I11" s="5" t="s">
        <v>1480</v>
      </c>
      <c r="J11" s="5" t="s">
        <v>34</v>
      </c>
      <c r="K11" s="5" t="s">
        <v>1481</v>
      </c>
      <c r="L11" s="5" t="s">
        <v>1482</v>
      </c>
      <c r="M11" s="5" t="s">
        <v>1483</v>
      </c>
      <c r="N11" s="5" t="s">
        <v>232</v>
      </c>
      <c r="O11" s="5" t="s">
        <v>1484</v>
      </c>
      <c r="P11" s="8">
        <v>5</v>
      </c>
      <c r="Q11" s="8">
        <v>5</v>
      </c>
      <c r="R11" s="8">
        <v>0</v>
      </c>
      <c r="S11" s="10">
        <f t="shared" si="0"/>
        <v>25</v>
      </c>
      <c r="T11" s="5" t="str">
        <f>IF(S11=0,"No aplica",IF(S11&gt;='08 Parametros'!$B$7,"Crítico",IF(S11&gt;='08 Parametros'!$B$8,"Alto",IF(S11&gt;='08 Parametros'!$B$9,"Medio","Bajo"))))</f>
        <v>Crítico</v>
      </c>
      <c r="U11" s="5" t="s">
        <v>556</v>
      </c>
      <c r="V11" s="12">
        <v>46387</v>
      </c>
      <c r="W11" s="5" t="s">
        <v>839</v>
      </c>
      <c r="X11" s="5" t="s">
        <v>1019</v>
      </c>
      <c r="Y11" s="5" t="s">
        <v>1023</v>
      </c>
      <c r="Z11" s="5" t="s">
        <v>1485</v>
      </c>
    </row>
    <row r="12" spans="1:26" ht="88" customHeight="1">
      <c r="A12" s="5" t="s">
        <v>1486</v>
      </c>
      <c r="B12" s="5" t="s">
        <v>13</v>
      </c>
      <c r="C12" s="5" t="s">
        <v>1487</v>
      </c>
      <c r="D12" s="5" t="s">
        <v>1455</v>
      </c>
      <c r="E12" s="5" t="s">
        <v>1442</v>
      </c>
      <c r="F12" s="5" t="s">
        <v>1488</v>
      </c>
      <c r="G12" s="5" t="s">
        <v>1489</v>
      </c>
      <c r="H12" s="5" t="s">
        <v>1458</v>
      </c>
      <c r="I12" s="5" t="s">
        <v>714</v>
      </c>
      <c r="J12" s="5" t="s">
        <v>34</v>
      </c>
      <c r="K12" s="5" t="s">
        <v>1490</v>
      </c>
      <c r="L12" s="5" t="s">
        <v>1491</v>
      </c>
      <c r="M12" s="5" t="s">
        <v>1492</v>
      </c>
      <c r="N12" s="5" t="s">
        <v>634</v>
      </c>
      <c r="O12" s="5" t="s">
        <v>1462</v>
      </c>
      <c r="P12" s="8">
        <v>5</v>
      </c>
      <c r="Q12" s="8">
        <v>4</v>
      </c>
      <c r="R12" s="8">
        <v>0</v>
      </c>
      <c r="S12" s="10">
        <f t="shared" si="0"/>
        <v>20</v>
      </c>
      <c r="T12" s="5" t="str">
        <f>IF(S12=0,"No aplica",IF(S12&gt;='08 Parametros'!$B$7,"Crítico",IF(S12&gt;='08 Parametros'!$B$8,"Alto",IF(S12&gt;='08 Parametros'!$B$9,"Medio","Bajo"))))</f>
        <v>Crítico</v>
      </c>
      <c r="U12" s="5" t="s">
        <v>556</v>
      </c>
      <c r="V12" s="12">
        <v>46418</v>
      </c>
      <c r="W12" s="5" t="s">
        <v>1493</v>
      </c>
      <c r="X12" s="5" t="s">
        <v>1019</v>
      </c>
      <c r="Y12" s="5" t="s">
        <v>1023</v>
      </c>
      <c r="Z12" s="5" t="s">
        <v>1494</v>
      </c>
    </row>
    <row r="13" spans="1:26" ht="88" customHeight="1">
      <c r="A13" s="5" t="s">
        <v>1495</v>
      </c>
      <c r="B13" s="5" t="s">
        <v>13</v>
      </c>
      <c r="C13" s="5" t="s">
        <v>1487</v>
      </c>
      <c r="D13" s="5" t="s">
        <v>1455</v>
      </c>
      <c r="E13" s="5" t="s">
        <v>1442</v>
      </c>
      <c r="F13" s="5" t="s">
        <v>1496</v>
      </c>
      <c r="G13" s="5" t="s">
        <v>1497</v>
      </c>
      <c r="H13" s="5" t="s">
        <v>1458</v>
      </c>
      <c r="I13" s="5" t="s">
        <v>714</v>
      </c>
      <c r="J13" s="5" t="s">
        <v>34</v>
      </c>
      <c r="K13" s="5" t="s">
        <v>1498</v>
      </c>
      <c r="L13" s="5" t="s">
        <v>1499</v>
      </c>
      <c r="M13" s="5" t="s">
        <v>1500</v>
      </c>
      <c r="N13" s="5" t="s">
        <v>634</v>
      </c>
      <c r="O13" s="5" t="s">
        <v>1501</v>
      </c>
      <c r="P13" s="8">
        <v>5</v>
      </c>
      <c r="Q13" s="8">
        <v>3</v>
      </c>
      <c r="R13" s="8">
        <v>0</v>
      </c>
      <c r="S13" s="10">
        <f t="shared" si="0"/>
        <v>15</v>
      </c>
      <c r="T13" s="5" t="str">
        <f>IF(S13=0,"No aplica",IF(S13&gt;='08 Parametros'!$B$7,"Crítico",IF(S13&gt;='08 Parametros'!$B$8,"Alto",IF(S13&gt;='08 Parametros'!$B$9,"Medio","Bajo"))))</f>
        <v>Alto</v>
      </c>
      <c r="U13" s="5" t="s">
        <v>1436</v>
      </c>
      <c r="V13" s="12">
        <v>46477</v>
      </c>
      <c r="W13" s="5" t="s">
        <v>924</v>
      </c>
      <c r="X13" s="5" t="s">
        <v>1019</v>
      </c>
      <c r="Y13" s="5" t="s">
        <v>1023</v>
      </c>
      <c r="Z13" s="5" t="s">
        <v>1502</v>
      </c>
    </row>
    <row r="14" spans="1:26" ht="88" customHeight="1">
      <c r="A14" s="5" t="s">
        <v>1503</v>
      </c>
      <c r="B14" s="5" t="s">
        <v>13</v>
      </c>
      <c r="C14" s="5" t="s">
        <v>1504</v>
      </c>
      <c r="D14" s="5" t="s">
        <v>1455</v>
      </c>
      <c r="E14" s="5" t="s">
        <v>1442</v>
      </c>
      <c r="F14" s="5" t="s">
        <v>1505</v>
      </c>
      <c r="G14" s="5" t="s">
        <v>1506</v>
      </c>
      <c r="H14" s="5" t="s">
        <v>1458</v>
      </c>
      <c r="I14" s="5" t="s">
        <v>1507</v>
      </c>
      <c r="J14" s="5" t="s">
        <v>34</v>
      </c>
      <c r="K14" s="5" t="s">
        <v>1508</v>
      </c>
      <c r="L14" s="5" t="s">
        <v>1509</v>
      </c>
      <c r="M14" s="5" t="s">
        <v>1510</v>
      </c>
      <c r="N14" s="5" t="s">
        <v>798</v>
      </c>
      <c r="O14" s="5" t="s">
        <v>1511</v>
      </c>
      <c r="P14" s="8">
        <v>5</v>
      </c>
      <c r="Q14" s="8">
        <v>4</v>
      </c>
      <c r="R14" s="8">
        <v>0</v>
      </c>
      <c r="S14" s="10">
        <f t="shared" si="0"/>
        <v>20</v>
      </c>
      <c r="T14" s="5" t="str">
        <f>IF(S14=0,"No aplica",IF(S14&gt;='08 Parametros'!$B$7,"Crítico",IF(S14&gt;='08 Parametros'!$B$8,"Alto",IF(S14&gt;='08 Parametros'!$B$9,"Medio","Bajo"))))</f>
        <v>Crítico</v>
      </c>
      <c r="U14" s="5" t="s">
        <v>1436</v>
      </c>
      <c r="V14" s="12">
        <v>46418</v>
      </c>
      <c r="W14" s="5" t="s">
        <v>799</v>
      </c>
      <c r="X14" s="5" t="s">
        <v>1019</v>
      </c>
      <c r="Y14" s="5" t="s">
        <v>1023</v>
      </c>
      <c r="Z14" s="5" t="s">
        <v>1512</v>
      </c>
    </row>
    <row r="15" spans="1:26" ht="88" customHeight="1">
      <c r="A15" s="5" t="s">
        <v>1513</v>
      </c>
      <c r="B15" s="5" t="s">
        <v>13</v>
      </c>
      <c r="C15" s="5" t="s">
        <v>1514</v>
      </c>
      <c r="D15" s="5" t="s">
        <v>1455</v>
      </c>
      <c r="E15" s="5" t="s">
        <v>1515</v>
      </c>
      <c r="F15" s="5" t="s">
        <v>1516</v>
      </c>
      <c r="G15" s="5" t="s">
        <v>1517</v>
      </c>
      <c r="H15" s="5" t="s">
        <v>1458</v>
      </c>
      <c r="I15" s="5" t="s">
        <v>1518</v>
      </c>
      <c r="J15" s="5" t="s">
        <v>34</v>
      </c>
      <c r="K15" s="5" t="s">
        <v>1519</v>
      </c>
      <c r="L15" s="5" t="s">
        <v>1520</v>
      </c>
      <c r="M15" s="5" t="s">
        <v>1521</v>
      </c>
      <c r="N15" s="5" t="s">
        <v>630</v>
      </c>
      <c r="O15" s="5" t="s">
        <v>452</v>
      </c>
      <c r="P15" s="8">
        <v>5</v>
      </c>
      <c r="Q15" s="8">
        <v>4</v>
      </c>
      <c r="R15" s="8">
        <v>0</v>
      </c>
      <c r="S15" s="10">
        <f t="shared" si="0"/>
        <v>20</v>
      </c>
      <c r="T15" s="5" t="str">
        <f>IF(S15=0,"No aplica",IF(S15&gt;='08 Parametros'!$B$7,"Crítico",IF(S15&gt;='08 Parametros'!$B$8,"Alto",IF(S15&gt;='08 Parametros'!$B$9,"Medio","Bajo"))))</f>
        <v>Crítico</v>
      </c>
      <c r="U15" s="5" t="s">
        <v>556</v>
      </c>
      <c r="V15" s="12">
        <v>46265</v>
      </c>
      <c r="W15" s="5" t="s">
        <v>873</v>
      </c>
      <c r="X15" s="5" t="s">
        <v>1522</v>
      </c>
      <c r="Y15" s="5" t="s">
        <v>1023</v>
      </c>
      <c r="Z15" s="5" t="s">
        <v>1523</v>
      </c>
    </row>
    <row r="16" spans="1:26" ht="88" customHeight="1">
      <c r="A16" s="5" t="s">
        <v>1524</v>
      </c>
      <c r="B16" s="5" t="s">
        <v>13</v>
      </c>
      <c r="C16" s="5" t="s">
        <v>1525</v>
      </c>
      <c r="D16" s="5" t="s">
        <v>1455</v>
      </c>
      <c r="E16" s="5" t="s">
        <v>1442</v>
      </c>
      <c r="F16" s="5" t="s">
        <v>1526</v>
      </c>
      <c r="G16" s="5" t="s">
        <v>1527</v>
      </c>
      <c r="H16" s="5" t="s">
        <v>1458</v>
      </c>
      <c r="I16" s="5" t="s">
        <v>714</v>
      </c>
      <c r="J16" s="5" t="s">
        <v>34</v>
      </c>
      <c r="K16" s="5" t="s">
        <v>1528</v>
      </c>
      <c r="L16" s="5" t="s">
        <v>1529</v>
      </c>
      <c r="M16" s="5" t="s">
        <v>1530</v>
      </c>
      <c r="N16" s="5" t="s">
        <v>634</v>
      </c>
      <c r="O16" s="5" t="s">
        <v>1531</v>
      </c>
      <c r="P16" s="8">
        <v>5</v>
      </c>
      <c r="Q16" s="8">
        <v>5</v>
      </c>
      <c r="R16" s="8">
        <v>0</v>
      </c>
      <c r="S16" s="10">
        <f t="shared" si="0"/>
        <v>25</v>
      </c>
      <c r="T16" s="5" t="str">
        <f>IF(S16=0,"No aplica",IF(S16&gt;='08 Parametros'!$B$7,"Crítico",IF(S16&gt;='08 Parametros'!$B$8,"Alto",IF(S16&gt;='08 Parametros'!$B$9,"Medio","Bajo"))))</f>
        <v>Crítico</v>
      </c>
      <c r="U16" s="5" t="s">
        <v>556</v>
      </c>
      <c r="V16" s="12">
        <v>46387</v>
      </c>
      <c r="W16" s="5" t="s">
        <v>1532</v>
      </c>
      <c r="X16" s="5" t="s">
        <v>1533</v>
      </c>
      <c r="Y16" s="5" t="s">
        <v>1023</v>
      </c>
      <c r="Z16" s="5" t="s">
        <v>1534</v>
      </c>
    </row>
    <row r="17" spans="1:26" ht="88" customHeight="1">
      <c r="A17" s="5" t="s">
        <v>433</v>
      </c>
      <c r="B17" s="5" t="s">
        <v>13</v>
      </c>
      <c r="C17" s="5" t="s">
        <v>1535</v>
      </c>
      <c r="D17" s="5" t="s">
        <v>1455</v>
      </c>
      <c r="E17" s="5" t="s">
        <v>1442</v>
      </c>
      <c r="F17" s="5" t="s">
        <v>1536</v>
      </c>
      <c r="G17" s="5" t="s">
        <v>1537</v>
      </c>
      <c r="H17" s="5" t="s">
        <v>1458</v>
      </c>
      <c r="I17" s="5" t="s">
        <v>714</v>
      </c>
      <c r="J17" s="5" t="s">
        <v>34</v>
      </c>
      <c r="K17" s="5" t="s">
        <v>1538</v>
      </c>
      <c r="L17" s="5" t="s">
        <v>1539</v>
      </c>
      <c r="M17" s="5" t="s">
        <v>1540</v>
      </c>
      <c r="N17" s="5" t="s">
        <v>630</v>
      </c>
      <c r="O17" s="5" t="s">
        <v>612</v>
      </c>
      <c r="P17" s="8">
        <v>5</v>
      </c>
      <c r="Q17" s="8">
        <v>5</v>
      </c>
      <c r="R17" s="8">
        <v>0</v>
      </c>
      <c r="S17" s="10">
        <f t="shared" si="0"/>
        <v>25</v>
      </c>
      <c r="T17" s="5" t="str">
        <f>IF(S17=0,"No aplica",IF(S17&gt;='08 Parametros'!$B$7,"Crítico",IF(S17&gt;='08 Parametros'!$B$8,"Alto",IF(S17&gt;='08 Parametros'!$B$9,"Medio","Bajo"))))</f>
        <v>Crítico</v>
      </c>
      <c r="U17" s="5" t="s">
        <v>556</v>
      </c>
      <c r="V17" s="12">
        <v>46371</v>
      </c>
      <c r="W17" s="5" t="s">
        <v>814</v>
      </c>
      <c r="X17" s="5" t="s">
        <v>1541</v>
      </c>
      <c r="Y17" s="5" t="s">
        <v>1023</v>
      </c>
      <c r="Z17" s="5" t="s">
        <v>1542</v>
      </c>
    </row>
    <row r="18" spans="1:26" ht="88" customHeight="1">
      <c r="A18" s="5" t="s">
        <v>1543</v>
      </c>
      <c r="B18" s="5" t="s">
        <v>13</v>
      </c>
      <c r="C18" s="5" t="s">
        <v>1544</v>
      </c>
      <c r="D18" s="5" t="s">
        <v>1545</v>
      </c>
      <c r="E18" s="5" t="s">
        <v>1442</v>
      </c>
      <c r="F18" s="5" t="s">
        <v>1546</v>
      </c>
      <c r="G18" s="5" t="s">
        <v>1547</v>
      </c>
      <c r="H18" s="5" t="s">
        <v>1548</v>
      </c>
      <c r="I18" s="5" t="s">
        <v>1549</v>
      </c>
      <c r="J18" s="5" t="s">
        <v>39</v>
      </c>
      <c r="K18" s="5" t="s">
        <v>1550</v>
      </c>
      <c r="L18" s="5" t="s">
        <v>1551</v>
      </c>
      <c r="M18" s="5" t="s">
        <v>1552</v>
      </c>
      <c r="N18" s="5" t="s">
        <v>284</v>
      </c>
      <c r="O18" s="5" t="s">
        <v>1553</v>
      </c>
      <c r="P18" s="8">
        <v>3</v>
      </c>
      <c r="Q18" s="8">
        <v>1</v>
      </c>
      <c r="R18" s="8">
        <v>2</v>
      </c>
      <c r="S18" s="10">
        <f t="shared" si="0"/>
        <v>0</v>
      </c>
      <c r="T18" s="5" t="str">
        <f>IF(S18=0,"No aplica",IF(S18&gt;='08 Parametros'!$B$7,"Crítico",IF(S18&gt;='08 Parametros'!$B$8,"Alto",IF(S18&gt;='08 Parametros'!$B$9,"Medio","Bajo"))))</f>
        <v>No aplica</v>
      </c>
      <c r="U18" s="5" t="s">
        <v>1554</v>
      </c>
      <c r="V18" s="12">
        <v>46295</v>
      </c>
      <c r="W18" s="5" t="s">
        <v>832</v>
      </c>
      <c r="X18" s="5" t="s">
        <v>1025</v>
      </c>
      <c r="Y18" s="5" t="s">
        <v>1029</v>
      </c>
      <c r="Z18" s="5" t="s">
        <v>1555</v>
      </c>
    </row>
    <row r="19" spans="1:26" ht="88" customHeight="1">
      <c r="A19" s="5" t="s">
        <v>509</v>
      </c>
      <c r="B19" s="5" t="s">
        <v>13</v>
      </c>
      <c r="C19" s="5" t="s">
        <v>1556</v>
      </c>
      <c r="D19" s="5" t="s">
        <v>1557</v>
      </c>
      <c r="E19" s="5" t="s">
        <v>109</v>
      </c>
      <c r="F19" s="5" t="s">
        <v>1558</v>
      </c>
      <c r="G19" s="5" t="s">
        <v>1559</v>
      </c>
      <c r="H19" s="5" t="s">
        <v>1560</v>
      </c>
      <c r="I19" s="5" t="s">
        <v>714</v>
      </c>
      <c r="J19" s="5" t="s">
        <v>34</v>
      </c>
      <c r="K19" s="5" t="s">
        <v>1561</v>
      </c>
      <c r="L19" s="5" t="s">
        <v>1562</v>
      </c>
      <c r="M19" s="5" t="s">
        <v>1563</v>
      </c>
      <c r="N19" s="5" t="s">
        <v>1564</v>
      </c>
      <c r="O19" s="5" t="s">
        <v>284</v>
      </c>
      <c r="P19" s="8">
        <v>4</v>
      </c>
      <c r="Q19" s="8">
        <v>3</v>
      </c>
      <c r="R19" s="8">
        <v>0</v>
      </c>
      <c r="S19" s="10">
        <f t="shared" si="0"/>
        <v>12</v>
      </c>
      <c r="T19" s="5" t="str">
        <f>IF(S19=0,"No aplica",IF(S19&gt;='08 Parametros'!$B$7,"Crítico",IF(S19&gt;='08 Parametros'!$B$8,"Alto",IF(S19&gt;='08 Parametros'!$B$9,"Medio","Bajo"))))</f>
        <v>Alto</v>
      </c>
      <c r="U19" s="5" t="s">
        <v>1436</v>
      </c>
      <c r="V19" s="12">
        <v>46236</v>
      </c>
      <c r="W19" s="5" t="s">
        <v>1565</v>
      </c>
      <c r="X19" s="5" t="s">
        <v>1566</v>
      </c>
      <c r="Y19" s="5" t="s">
        <v>1033</v>
      </c>
      <c r="Z19" s="5" t="s">
        <v>1567</v>
      </c>
    </row>
    <row r="20" spans="1:26" ht="88" customHeight="1">
      <c r="A20" s="5" t="s">
        <v>413</v>
      </c>
      <c r="B20" s="5" t="s">
        <v>13</v>
      </c>
      <c r="C20" s="5" t="s">
        <v>1568</v>
      </c>
      <c r="D20" s="5" t="s">
        <v>1569</v>
      </c>
      <c r="E20" s="5" t="s">
        <v>131</v>
      </c>
      <c r="F20" s="5" t="s">
        <v>1570</v>
      </c>
      <c r="G20" s="5" t="s">
        <v>1571</v>
      </c>
      <c r="H20" s="5" t="s">
        <v>1572</v>
      </c>
      <c r="I20" s="5" t="s">
        <v>1573</v>
      </c>
      <c r="J20" s="5" t="s">
        <v>36</v>
      </c>
      <c r="K20" s="5" t="s">
        <v>1574</v>
      </c>
      <c r="L20" s="5" t="s">
        <v>1575</v>
      </c>
      <c r="M20" s="5" t="s">
        <v>1576</v>
      </c>
      <c r="N20" s="5" t="s">
        <v>410</v>
      </c>
      <c r="O20" s="5" t="s">
        <v>1577</v>
      </c>
      <c r="P20" s="8">
        <v>3</v>
      </c>
      <c r="Q20" s="8">
        <v>4</v>
      </c>
      <c r="R20" s="8">
        <v>3</v>
      </c>
      <c r="S20" s="10">
        <f t="shared" si="0"/>
        <v>4.8</v>
      </c>
      <c r="T20" s="5" t="str">
        <f>IF(S20=0,"No aplica",IF(S20&gt;='08 Parametros'!$B$7,"Crítico",IF(S20&gt;='08 Parametros'!$B$8,"Alto",IF(S20&gt;='08 Parametros'!$B$9,"Medio","Bajo"))))</f>
        <v>Bajo</v>
      </c>
      <c r="U20" s="5" t="s">
        <v>1436</v>
      </c>
      <c r="V20" s="12">
        <v>46236</v>
      </c>
      <c r="W20" s="5" t="s">
        <v>866</v>
      </c>
      <c r="X20" s="5" t="s">
        <v>1566</v>
      </c>
      <c r="Y20" s="5" t="s">
        <v>1033</v>
      </c>
      <c r="Z20" s="5" t="s">
        <v>1578</v>
      </c>
    </row>
    <row r="21" spans="1:26" ht="88" customHeight="1">
      <c r="A21" s="5" t="s">
        <v>1579</v>
      </c>
      <c r="B21" s="5" t="s">
        <v>13</v>
      </c>
      <c r="C21" s="5" t="s">
        <v>1580</v>
      </c>
      <c r="D21" s="5" t="s">
        <v>1581</v>
      </c>
      <c r="E21" s="5" t="s">
        <v>109</v>
      </c>
      <c r="F21" s="5" t="s">
        <v>1582</v>
      </c>
      <c r="G21" s="5" t="s">
        <v>1583</v>
      </c>
      <c r="H21" s="5" t="s">
        <v>1584</v>
      </c>
      <c r="I21" s="5" t="s">
        <v>714</v>
      </c>
      <c r="J21" s="5" t="s">
        <v>34</v>
      </c>
      <c r="K21" s="5" t="s">
        <v>1585</v>
      </c>
      <c r="L21" s="5" t="s">
        <v>1586</v>
      </c>
      <c r="M21" s="5" t="s">
        <v>1587</v>
      </c>
      <c r="N21" s="5" t="s">
        <v>1588</v>
      </c>
      <c r="O21" s="5" t="s">
        <v>1589</v>
      </c>
      <c r="P21" s="8">
        <v>3</v>
      </c>
      <c r="Q21" s="8">
        <v>2</v>
      </c>
      <c r="R21" s="8">
        <v>0</v>
      </c>
      <c r="S21" s="10">
        <f t="shared" si="0"/>
        <v>6</v>
      </c>
      <c r="T21" s="5" t="str">
        <f>IF(S21=0,"No aplica",IF(S21&gt;='08 Parametros'!$B$7,"Crítico",IF(S21&gt;='08 Parametros'!$B$8,"Alto",IF(S21&gt;='08 Parametros'!$B$9,"Medio","Bajo"))))</f>
        <v>Medio</v>
      </c>
      <c r="U21" s="5" t="s">
        <v>1554</v>
      </c>
      <c r="V21" s="12">
        <v>46358</v>
      </c>
      <c r="W21" s="5" t="s">
        <v>1590</v>
      </c>
      <c r="X21" s="5" t="s">
        <v>1591</v>
      </c>
      <c r="Y21" s="5" t="s">
        <v>1033</v>
      </c>
      <c r="Z21" s="5" t="s">
        <v>1592</v>
      </c>
    </row>
    <row r="22" spans="1:26" ht="88" customHeight="1">
      <c r="A22" s="5" t="s">
        <v>1593</v>
      </c>
      <c r="B22" s="5" t="s">
        <v>13</v>
      </c>
      <c r="C22" s="5" t="s">
        <v>1594</v>
      </c>
      <c r="D22" s="5" t="s">
        <v>1595</v>
      </c>
      <c r="E22" s="5" t="s">
        <v>1442</v>
      </c>
      <c r="F22" s="5" t="s">
        <v>1596</v>
      </c>
      <c r="G22" s="5" t="s">
        <v>1597</v>
      </c>
      <c r="H22" s="5" t="s">
        <v>1598</v>
      </c>
      <c r="I22" s="5" t="s">
        <v>1599</v>
      </c>
      <c r="J22" s="5" t="s">
        <v>39</v>
      </c>
      <c r="K22" s="5" t="s">
        <v>1600</v>
      </c>
      <c r="L22" s="5" t="s">
        <v>1601</v>
      </c>
      <c r="M22" s="5" t="s">
        <v>1602</v>
      </c>
      <c r="N22" s="5" t="s">
        <v>284</v>
      </c>
      <c r="O22" s="5" t="s">
        <v>452</v>
      </c>
      <c r="P22" s="8">
        <v>1</v>
      </c>
      <c r="Q22" s="8">
        <v>1</v>
      </c>
      <c r="R22" s="8">
        <v>4</v>
      </c>
      <c r="S22" s="10">
        <f t="shared" si="0"/>
        <v>0</v>
      </c>
      <c r="T22" s="5" t="str">
        <f>IF(S22=0,"No aplica",IF(S22&gt;='08 Parametros'!$B$7,"Crítico",IF(S22&gt;='08 Parametros'!$B$8,"Alto",IF(S22&gt;='08 Parametros'!$B$9,"Medio","Bajo"))))</f>
        <v>No aplica</v>
      </c>
      <c r="U22" s="5" t="s">
        <v>1603</v>
      </c>
      <c r="V22" s="12"/>
      <c r="W22" s="5" t="s">
        <v>1604</v>
      </c>
      <c r="X22" s="5" t="s">
        <v>1019</v>
      </c>
      <c r="Y22" s="5" t="s">
        <v>1023</v>
      </c>
      <c r="Z22" s="5" t="s">
        <v>1605</v>
      </c>
    </row>
    <row r="23" spans="1:26" ht="88" customHeight="1">
      <c r="A23" s="5" t="s">
        <v>1606</v>
      </c>
      <c r="B23" s="5" t="s">
        <v>13</v>
      </c>
      <c r="C23" s="5" t="s">
        <v>1607</v>
      </c>
      <c r="D23" s="5" t="s">
        <v>1455</v>
      </c>
      <c r="E23" s="5" t="s">
        <v>1442</v>
      </c>
      <c r="F23" s="5" t="s">
        <v>1608</v>
      </c>
      <c r="G23" s="5" t="s">
        <v>1609</v>
      </c>
      <c r="H23" s="5" t="s">
        <v>1458</v>
      </c>
      <c r="I23" s="5" t="s">
        <v>714</v>
      </c>
      <c r="J23" s="5" t="s">
        <v>34</v>
      </c>
      <c r="K23" s="5" t="s">
        <v>1610</v>
      </c>
      <c r="L23" s="5" t="s">
        <v>1611</v>
      </c>
      <c r="M23" s="5" t="s">
        <v>1612</v>
      </c>
      <c r="N23" s="5" t="s">
        <v>1613</v>
      </c>
      <c r="O23" s="5" t="s">
        <v>1614</v>
      </c>
      <c r="P23" s="8">
        <v>4</v>
      </c>
      <c r="Q23" s="8">
        <v>3</v>
      </c>
      <c r="R23" s="8">
        <v>0</v>
      </c>
      <c r="S23" s="10">
        <f t="shared" si="0"/>
        <v>12</v>
      </c>
      <c r="T23" s="5" t="str">
        <f>IF(S23=0,"No aplica",IF(S23&gt;='08 Parametros'!$B$7,"Crítico",IF(S23&gt;='08 Parametros'!$B$8,"Alto",IF(S23&gt;='08 Parametros'!$B$9,"Medio","Bajo"))))</f>
        <v>Alto</v>
      </c>
      <c r="U23" s="5" t="s">
        <v>1554</v>
      </c>
      <c r="V23" s="12">
        <v>46477</v>
      </c>
      <c r="W23" s="5" t="s">
        <v>1615</v>
      </c>
      <c r="X23" s="5" t="s">
        <v>1019</v>
      </c>
      <c r="Y23" s="5" t="s">
        <v>1023</v>
      </c>
      <c r="Z23" s="5" t="s">
        <v>1616</v>
      </c>
    </row>
    <row r="24" spans="1:26" ht="88" customHeight="1">
      <c r="A24" s="5" t="s">
        <v>1617</v>
      </c>
      <c r="B24" s="5" t="s">
        <v>13</v>
      </c>
      <c r="C24" s="5" t="s">
        <v>1618</v>
      </c>
      <c r="D24" s="5" t="s">
        <v>1619</v>
      </c>
      <c r="E24" s="5" t="s">
        <v>1620</v>
      </c>
      <c r="F24" s="5" t="s">
        <v>1621</v>
      </c>
      <c r="G24" s="5" t="s">
        <v>1622</v>
      </c>
      <c r="H24" s="5" t="s">
        <v>1623</v>
      </c>
      <c r="I24" s="5" t="s">
        <v>714</v>
      </c>
      <c r="J24" s="5" t="s">
        <v>34</v>
      </c>
      <c r="K24" s="5" t="s">
        <v>1624</v>
      </c>
      <c r="L24" s="5" t="s">
        <v>1625</v>
      </c>
      <c r="M24" s="5" t="s">
        <v>1626</v>
      </c>
      <c r="N24" s="5" t="s">
        <v>1627</v>
      </c>
      <c r="O24" s="5" t="s">
        <v>1628</v>
      </c>
      <c r="P24" s="8">
        <v>5</v>
      </c>
      <c r="Q24" s="8">
        <v>2</v>
      </c>
      <c r="R24" s="8">
        <v>0</v>
      </c>
      <c r="S24" s="10">
        <f t="shared" si="0"/>
        <v>10</v>
      </c>
      <c r="T24" s="5" t="str">
        <f>IF(S24=0,"No aplica",IF(S24&gt;='08 Parametros'!$B$7,"Crítico",IF(S24&gt;='08 Parametros'!$B$8,"Alto",IF(S24&gt;='08 Parametros'!$B$9,"Medio","Bajo"))))</f>
        <v>Alto</v>
      </c>
      <c r="U24" s="5" t="s">
        <v>1436</v>
      </c>
      <c r="V24" s="12">
        <v>46387</v>
      </c>
      <c r="W24" s="5" t="s">
        <v>961</v>
      </c>
      <c r="X24" s="5" t="s">
        <v>1053</v>
      </c>
      <c r="Y24" s="5" t="s">
        <v>1057</v>
      </c>
      <c r="Z24" s="5" t="s">
        <v>1629</v>
      </c>
    </row>
    <row r="25" spans="1:26" ht="88" customHeight="1">
      <c r="A25" s="5" t="s">
        <v>1630</v>
      </c>
      <c r="B25" s="5" t="s">
        <v>1631</v>
      </c>
      <c r="C25" s="5" t="s">
        <v>1632</v>
      </c>
      <c r="D25" s="5" t="s">
        <v>1415</v>
      </c>
      <c r="E25" s="5" t="s">
        <v>229</v>
      </c>
      <c r="F25" s="5" t="s">
        <v>1633</v>
      </c>
      <c r="G25" s="5" t="s">
        <v>1634</v>
      </c>
      <c r="H25" s="5" t="s">
        <v>1635</v>
      </c>
      <c r="I25" s="5" t="s">
        <v>1636</v>
      </c>
      <c r="J25" s="5" t="s">
        <v>36</v>
      </c>
      <c r="K25" s="5" t="s">
        <v>1637</v>
      </c>
      <c r="L25" s="5" t="s">
        <v>1638</v>
      </c>
      <c r="M25" s="5" t="s">
        <v>1639</v>
      </c>
      <c r="N25" s="5" t="s">
        <v>452</v>
      </c>
      <c r="O25" s="5" t="s">
        <v>1640</v>
      </c>
      <c r="P25" s="8">
        <v>5</v>
      </c>
      <c r="Q25" s="8">
        <v>5</v>
      </c>
      <c r="R25" s="8">
        <v>1</v>
      </c>
      <c r="S25" s="10">
        <f t="shared" si="0"/>
        <v>20</v>
      </c>
      <c r="T25" s="5" t="str">
        <f>IF(S25=0,"No aplica",IF(S25&gt;='08 Parametros'!$B$7,"Crítico",IF(S25&gt;='08 Parametros'!$B$8,"Alto",IF(S25&gt;='08 Parametros'!$B$9,"Medio","Bajo"))))</f>
        <v>Crítico</v>
      </c>
      <c r="U25" s="5" t="s">
        <v>556</v>
      </c>
      <c r="V25" s="12">
        <v>46265</v>
      </c>
      <c r="W25" s="5" t="s">
        <v>1590</v>
      </c>
      <c r="X25" s="5" t="s">
        <v>1641</v>
      </c>
      <c r="Y25" s="5" t="s">
        <v>1063</v>
      </c>
      <c r="Z25" s="5" t="s">
        <v>1642</v>
      </c>
    </row>
    <row r="26" spans="1:26" ht="88" customHeight="1">
      <c r="A26" s="5" t="s">
        <v>1643</v>
      </c>
      <c r="B26" s="5" t="s">
        <v>1631</v>
      </c>
      <c r="C26" s="5" t="s">
        <v>1644</v>
      </c>
      <c r="D26" s="5" t="s">
        <v>1415</v>
      </c>
      <c r="E26" s="5" t="s">
        <v>64</v>
      </c>
      <c r="F26" s="5" t="s">
        <v>1645</v>
      </c>
      <c r="G26" s="5" t="s">
        <v>1646</v>
      </c>
      <c r="H26" s="5" t="s">
        <v>1635</v>
      </c>
      <c r="I26" s="5" t="s">
        <v>714</v>
      </c>
      <c r="J26" s="5" t="s">
        <v>34</v>
      </c>
      <c r="K26" s="5" t="s">
        <v>1647</v>
      </c>
      <c r="L26" s="5" t="s">
        <v>1648</v>
      </c>
      <c r="M26" s="5" t="s">
        <v>1649</v>
      </c>
      <c r="N26" s="5" t="s">
        <v>365</v>
      </c>
      <c r="O26" s="5" t="s">
        <v>1650</v>
      </c>
      <c r="P26" s="8">
        <v>5</v>
      </c>
      <c r="Q26" s="8">
        <v>5</v>
      </c>
      <c r="R26" s="8">
        <v>0</v>
      </c>
      <c r="S26" s="10">
        <f t="shared" si="0"/>
        <v>25</v>
      </c>
      <c r="T26" s="5" t="str">
        <f>IF(S26=0,"No aplica",IF(S26&gt;='08 Parametros'!$B$7,"Crítico",IF(S26&gt;='08 Parametros'!$B$8,"Alto",IF(S26&gt;='08 Parametros'!$B$9,"Medio","Bajo"))))</f>
        <v>Crítico</v>
      </c>
      <c r="U26" s="5" t="s">
        <v>556</v>
      </c>
      <c r="V26" s="12">
        <v>46295</v>
      </c>
      <c r="W26" s="5" t="s">
        <v>1651</v>
      </c>
      <c r="X26" s="5" t="s">
        <v>1652</v>
      </c>
      <c r="Y26" s="5" t="s">
        <v>1063</v>
      </c>
      <c r="Z26" s="5" t="s">
        <v>1653</v>
      </c>
    </row>
    <row r="27" spans="1:26" ht="88" customHeight="1">
      <c r="A27" s="5" t="s">
        <v>1654</v>
      </c>
      <c r="B27" s="5" t="s">
        <v>1631</v>
      </c>
      <c r="C27" s="5" t="s">
        <v>1655</v>
      </c>
      <c r="D27" s="5" t="s">
        <v>1415</v>
      </c>
      <c r="E27" s="5" t="s">
        <v>87</v>
      </c>
      <c r="F27" s="5" t="s">
        <v>1656</v>
      </c>
      <c r="G27" s="5" t="s">
        <v>1657</v>
      </c>
      <c r="H27" s="5" t="s">
        <v>1635</v>
      </c>
      <c r="I27" s="5" t="s">
        <v>714</v>
      </c>
      <c r="J27" s="5" t="s">
        <v>34</v>
      </c>
      <c r="K27" s="5" t="s">
        <v>1658</v>
      </c>
      <c r="L27" s="5" t="s">
        <v>1659</v>
      </c>
      <c r="M27" s="5" t="s">
        <v>1660</v>
      </c>
      <c r="N27" s="5" t="s">
        <v>375</v>
      </c>
      <c r="O27" s="5" t="s">
        <v>1650</v>
      </c>
      <c r="P27" s="8">
        <v>5</v>
      </c>
      <c r="Q27" s="8">
        <v>5</v>
      </c>
      <c r="R27" s="8">
        <v>0</v>
      </c>
      <c r="S27" s="10">
        <f t="shared" si="0"/>
        <v>25</v>
      </c>
      <c r="T27" s="5" t="str">
        <f>IF(S27=0,"No aplica",IF(S27&gt;='08 Parametros'!$B$7,"Crítico",IF(S27&gt;='08 Parametros'!$B$8,"Alto",IF(S27&gt;='08 Parametros'!$B$9,"Medio","Bajo"))))</f>
        <v>Crítico</v>
      </c>
      <c r="U27" s="5" t="s">
        <v>556</v>
      </c>
      <c r="V27" s="12">
        <v>46326</v>
      </c>
      <c r="W27" s="5" t="s">
        <v>1661</v>
      </c>
      <c r="X27" s="5" t="s">
        <v>1662</v>
      </c>
      <c r="Y27" s="5" t="s">
        <v>1063</v>
      </c>
      <c r="Z27" s="5" t="s">
        <v>1663</v>
      </c>
    </row>
    <row r="28" spans="1:26" ht="88" customHeight="1">
      <c r="A28" s="5" t="s">
        <v>401</v>
      </c>
      <c r="B28" s="5" t="s">
        <v>1631</v>
      </c>
      <c r="C28" s="5" t="s">
        <v>1644</v>
      </c>
      <c r="D28" s="5" t="s">
        <v>1415</v>
      </c>
      <c r="E28" s="5" t="s">
        <v>1664</v>
      </c>
      <c r="F28" s="5" t="s">
        <v>1665</v>
      </c>
      <c r="G28" s="5" t="s">
        <v>1666</v>
      </c>
      <c r="H28" s="5" t="s">
        <v>1635</v>
      </c>
      <c r="I28" s="5" t="s">
        <v>714</v>
      </c>
      <c r="J28" s="5" t="s">
        <v>34</v>
      </c>
      <c r="K28" s="5" t="s">
        <v>1667</v>
      </c>
      <c r="L28" s="5" t="s">
        <v>1668</v>
      </c>
      <c r="M28" s="5" t="s">
        <v>1669</v>
      </c>
      <c r="N28" s="5" t="s">
        <v>1670</v>
      </c>
      <c r="O28" s="5" t="s">
        <v>1650</v>
      </c>
      <c r="P28" s="8">
        <v>4</v>
      </c>
      <c r="Q28" s="8">
        <v>4</v>
      </c>
      <c r="R28" s="8">
        <v>0</v>
      </c>
      <c r="S28" s="10">
        <f t="shared" si="0"/>
        <v>16</v>
      </c>
      <c r="T28" s="5" t="str">
        <f>IF(S28=0,"No aplica",IF(S28&gt;='08 Parametros'!$B$7,"Crítico",IF(S28&gt;='08 Parametros'!$B$8,"Alto",IF(S28&gt;='08 Parametros'!$B$9,"Medio","Bajo"))))</f>
        <v>Crítico</v>
      </c>
      <c r="U28" s="5" t="s">
        <v>1436</v>
      </c>
      <c r="V28" s="12">
        <v>46295</v>
      </c>
      <c r="W28" s="5" t="s">
        <v>1671</v>
      </c>
      <c r="X28" s="5" t="s">
        <v>1662</v>
      </c>
      <c r="Y28" s="5" t="s">
        <v>1063</v>
      </c>
      <c r="Z28" s="5" t="s">
        <v>1672</v>
      </c>
    </row>
    <row r="29" spans="1:26" ht="88" customHeight="1">
      <c r="A29" s="5" t="s">
        <v>1673</v>
      </c>
      <c r="B29" s="5" t="s">
        <v>1631</v>
      </c>
      <c r="C29" s="5" t="s">
        <v>1674</v>
      </c>
      <c r="D29" s="5" t="s">
        <v>1675</v>
      </c>
      <c r="E29" s="5" t="s">
        <v>1676</v>
      </c>
      <c r="F29" s="5" t="s">
        <v>1677</v>
      </c>
      <c r="G29" s="5" t="s">
        <v>1678</v>
      </c>
      <c r="H29" s="5" t="s">
        <v>1635</v>
      </c>
      <c r="I29" s="5" t="s">
        <v>1679</v>
      </c>
      <c r="J29" s="5" t="s">
        <v>36</v>
      </c>
      <c r="K29" s="5" t="s">
        <v>1680</v>
      </c>
      <c r="L29" s="5" t="s">
        <v>1681</v>
      </c>
      <c r="M29" s="5" t="s">
        <v>1682</v>
      </c>
      <c r="N29" s="5" t="s">
        <v>1683</v>
      </c>
      <c r="O29" s="5" t="s">
        <v>1684</v>
      </c>
      <c r="P29" s="8">
        <v>5</v>
      </c>
      <c r="Q29" s="8">
        <v>5</v>
      </c>
      <c r="R29" s="8">
        <v>0</v>
      </c>
      <c r="S29" s="10">
        <f t="shared" si="0"/>
        <v>25</v>
      </c>
      <c r="T29" s="5" t="str">
        <f>IF(S29=0,"No aplica",IF(S29&gt;='08 Parametros'!$B$7,"Crítico",IF(S29&gt;='08 Parametros'!$B$8,"Alto",IF(S29&gt;='08 Parametros'!$B$9,"Medio","Bajo"))))</f>
        <v>Crítico</v>
      </c>
      <c r="U29" s="5" t="s">
        <v>556</v>
      </c>
      <c r="V29" s="12">
        <v>46326</v>
      </c>
      <c r="W29" s="5" t="s">
        <v>1685</v>
      </c>
      <c r="X29" s="5" t="s">
        <v>1662</v>
      </c>
      <c r="Y29" s="5" t="s">
        <v>1063</v>
      </c>
      <c r="Z29" s="5" t="s">
        <v>1686</v>
      </c>
    </row>
    <row r="30" spans="1:26" ht="88" customHeight="1">
      <c r="A30" s="5" t="s">
        <v>1687</v>
      </c>
      <c r="B30" s="5" t="s">
        <v>1631</v>
      </c>
      <c r="C30" s="5" t="s">
        <v>1688</v>
      </c>
      <c r="D30" s="5" t="s">
        <v>1415</v>
      </c>
      <c r="E30" s="5" t="s">
        <v>64</v>
      </c>
      <c r="F30" s="5" t="s">
        <v>1689</v>
      </c>
      <c r="G30" s="5" t="s">
        <v>1690</v>
      </c>
      <c r="H30" s="5" t="s">
        <v>1691</v>
      </c>
      <c r="I30" s="5" t="s">
        <v>1692</v>
      </c>
      <c r="J30" s="5" t="s">
        <v>32</v>
      </c>
      <c r="K30" s="5" t="s">
        <v>1693</v>
      </c>
      <c r="L30" s="5" t="s">
        <v>1694</v>
      </c>
      <c r="M30" s="5" t="s">
        <v>1695</v>
      </c>
      <c r="N30" s="5" t="s">
        <v>1696</v>
      </c>
      <c r="O30" s="5" t="s">
        <v>1553</v>
      </c>
      <c r="P30" s="8">
        <v>5</v>
      </c>
      <c r="Q30" s="8">
        <v>5</v>
      </c>
      <c r="R30" s="8">
        <v>0</v>
      </c>
      <c r="S30" s="10">
        <f t="shared" si="0"/>
        <v>25</v>
      </c>
      <c r="T30" s="5" t="str">
        <f>IF(S30=0,"No aplica",IF(S30&gt;='08 Parametros'!$B$7,"Crítico",IF(S30&gt;='08 Parametros'!$B$8,"Alto",IF(S30&gt;='08 Parametros'!$B$9,"Medio","Bajo"))))</f>
        <v>Crítico</v>
      </c>
      <c r="U30" s="5" t="s">
        <v>556</v>
      </c>
      <c r="V30" s="12">
        <v>46326</v>
      </c>
      <c r="W30" s="5" t="s">
        <v>1697</v>
      </c>
      <c r="X30" s="5" t="s">
        <v>1698</v>
      </c>
      <c r="Y30" s="5" t="s">
        <v>1108</v>
      </c>
      <c r="Z30" s="5" t="s">
        <v>1699</v>
      </c>
    </row>
    <row r="31" spans="1:26" ht="88" customHeight="1">
      <c r="A31" s="5" t="s">
        <v>1700</v>
      </c>
      <c r="B31" s="5" t="s">
        <v>1631</v>
      </c>
      <c r="C31" s="5" t="s">
        <v>17</v>
      </c>
      <c r="D31" s="5" t="s">
        <v>1675</v>
      </c>
      <c r="E31" s="5" t="s">
        <v>87</v>
      </c>
      <c r="F31" s="5" t="s">
        <v>1701</v>
      </c>
      <c r="G31" s="5" t="s">
        <v>1702</v>
      </c>
      <c r="H31" s="5" t="s">
        <v>1635</v>
      </c>
      <c r="I31" s="5" t="s">
        <v>1703</v>
      </c>
      <c r="J31" s="5" t="s">
        <v>36</v>
      </c>
      <c r="K31" s="5" t="s">
        <v>1704</v>
      </c>
      <c r="L31" s="5" t="s">
        <v>1705</v>
      </c>
      <c r="M31" s="5" t="s">
        <v>1706</v>
      </c>
      <c r="N31" s="5" t="s">
        <v>308</v>
      </c>
      <c r="O31" s="5" t="s">
        <v>1707</v>
      </c>
      <c r="P31" s="8">
        <v>5</v>
      </c>
      <c r="Q31" s="8">
        <v>4</v>
      </c>
      <c r="R31" s="8">
        <v>1</v>
      </c>
      <c r="S31" s="10">
        <f t="shared" si="0"/>
        <v>16</v>
      </c>
      <c r="T31" s="5" t="str">
        <f>IF(S31=0,"No aplica",IF(S31&gt;='08 Parametros'!$B$7,"Crítico",IF(S31&gt;='08 Parametros'!$B$8,"Alto",IF(S31&gt;='08 Parametros'!$B$9,"Medio","Bajo"))))</f>
        <v>Crítico</v>
      </c>
      <c r="U31" s="5" t="s">
        <v>556</v>
      </c>
      <c r="V31" s="12">
        <v>46326</v>
      </c>
      <c r="W31" s="5" t="s">
        <v>1708</v>
      </c>
      <c r="X31" s="5" t="s">
        <v>1698</v>
      </c>
      <c r="Y31" s="5" t="s">
        <v>1063</v>
      </c>
      <c r="Z31" s="5" t="s">
        <v>1709</v>
      </c>
    </row>
    <row r="32" spans="1:26" ht="88" customHeight="1">
      <c r="A32" s="5" t="s">
        <v>1710</v>
      </c>
      <c r="B32" s="5" t="s">
        <v>1631</v>
      </c>
      <c r="C32" s="5" t="s">
        <v>17</v>
      </c>
      <c r="D32" s="5" t="s">
        <v>1675</v>
      </c>
      <c r="E32" s="5" t="s">
        <v>151</v>
      </c>
      <c r="F32" s="5" t="s">
        <v>1711</v>
      </c>
      <c r="G32" s="5" t="s">
        <v>1712</v>
      </c>
      <c r="H32" s="5" t="s">
        <v>1635</v>
      </c>
      <c r="I32" s="5" t="s">
        <v>1713</v>
      </c>
      <c r="J32" s="5" t="s">
        <v>32</v>
      </c>
      <c r="K32" s="5" t="s">
        <v>1714</v>
      </c>
      <c r="L32" s="5" t="s">
        <v>1715</v>
      </c>
      <c r="M32" s="5" t="s">
        <v>1716</v>
      </c>
      <c r="N32" s="5" t="s">
        <v>1717</v>
      </c>
      <c r="O32" s="5" t="s">
        <v>1718</v>
      </c>
      <c r="P32" s="8">
        <v>5</v>
      </c>
      <c r="Q32" s="8">
        <v>5</v>
      </c>
      <c r="R32" s="8">
        <v>0</v>
      </c>
      <c r="S32" s="10">
        <f t="shared" si="0"/>
        <v>25</v>
      </c>
      <c r="T32" s="5" t="str">
        <f>IF(S32=0,"No aplica",IF(S32&gt;='08 Parametros'!$B$7,"Crítico",IF(S32&gt;='08 Parametros'!$B$8,"Alto",IF(S32&gt;='08 Parametros'!$B$9,"Medio","Bajo"))))</f>
        <v>Crítico</v>
      </c>
      <c r="U32" s="5" t="s">
        <v>556</v>
      </c>
      <c r="V32" s="12">
        <v>46326</v>
      </c>
      <c r="W32" s="5" t="s">
        <v>1719</v>
      </c>
      <c r="X32" s="5" t="s">
        <v>1698</v>
      </c>
      <c r="Y32" s="5" t="s">
        <v>1063</v>
      </c>
      <c r="Z32" s="5" t="s">
        <v>1720</v>
      </c>
    </row>
    <row r="33" spans="1:26" ht="88" customHeight="1">
      <c r="A33" s="5" t="s">
        <v>1721</v>
      </c>
      <c r="B33" s="5" t="s">
        <v>1631</v>
      </c>
      <c r="C33" s="5" t="s">
        <v>1722</v>
      </c>
      <c r="D33" s="5" t="s">
        <v>1415</v>
      </c>
      <c r="E33" s="5" t="s">
        <v>1723</v>
      </c>
      <c r="F33" s="5" t="s">
        <v>1724</v>
      </c>
      <c r="G33" s="5" t="s">
        <v>1725</v>
      </c>
      <c r="H33" s="5" t="s">
        <v>1635</v>
      </c>
      <c r="I33" s="5" t="s">
        <v>1726</v>
      </c>
      <c r="J33" s="5" t="s">
        <v>34</v>
      </c>
      <c r="K33" s="5" t="s">
        <v>1727</v>
      </c>
      <c r="L33" s="5" t="s">
        <v>1728</v>
      </c>
      <c r="M33" s="5" t="s">
        <v>1729</v>
      </c>
      <c r="N33" s="5" t="s">
        <v>1730</v>
      </c>
      <c r="O33" s="5" t="s">
        <v>1731</v>
      </c>
      <c r="P33" s="8">
        <v>5</v>
      </c>
      <c r="Q33" s="8">
        <v>4</v>
      </c>
      <c r="R33" s="8">
        <v>0</v>
      </c>
      <c r="S33" s="10">
        <f t="shared" si="0"/>
        <v>20</v>
      </c>
      <c r="T33" s="5" t="str">
        <f>IF(S33=0,"No aplica",IF(S33&gt;='08 Parametros'!$B$7,"Crítico",IF(S33&gt;='08 Parametros'!$B$8,"Alto",IF(S33&gt;='08 Parametros'!$B$9,"Medio","Bajo"))))</f>
        <v>Crítico</v>
      </c>
      <c r="U33" s="5" t="s">
        <v>556</v>
      </c>
      <c r="V33" s="12">
        <v>46326</v>
      </c>
      <c r="W33" s="5" t="s">
        <v>1732</v>
      </c>
      <c r="X33" s="5" t="s">
        <v>1733</v>
      </c>
      <c r="Y33" s="5" t="s">
        <v>1063</v>
      </c>
      <c r="Z33" s="5" t="s">
        <v>1734</v>
      </c>
    </row>
    <row r="34" spans="1:26" ht="88" customHeight="1">
      <c r="A34" s="5" t="s">
        <v>1735</v>
      </c>
      <c r="B34" s="5" t="s">
        <v>1631</v>
      </c>
      <c r="C34" s="5" t="s">
        <v>1736</v>
      </c>
      <c r="D34" s="5" t="s">
        <v>1415</v>
      </c>
      <c r="E34" s="5" t="s">
        <v>64</v>
      </c>
      <c r="F34" s="5" t="s">
        <v>1737</v>
      </c>
      <c r="G34" s="5" t="s">
        <v>1738</v>
      </c>
      <c r="H34" s="5" t="s">
        <v>1739</v>
      </c>
      <c r="I34" s="5" t="s">
        <v>1740</v>
      </c>
      <c r="J34" s="5" t="s">
        <v>34</v>
      </c>
      <c r="K34" s="5" t="s">
        <v>1741</v>
      </c>
      <c r="L34" s="5" t="s">
        <v>1742</v>
      </c>
      <c r="M34" s="5" t="s">
        <v>1743</v>
      </c>
      <c r="N34" s="5" t="s">
        <v>365</v>
      </c>
      <c r="O34" s="5" t="s">
        <v>1744</v>
      </c>
      <c r="P34" s="8">
        <v>5</v>
      </c>
      <c r="Q34" s="8">
        <v>5</v>
      </c>
      <c r="R34" s="8">
        <v>0</v>
      </c>
      <c r="S34" s="10">
        <f t="shared" si="0"/>
        <v>25</v>
      </c>
      <c r="T34" s="5" t="str">
        <f>IF(S34=0,"No aplica",IF(S34&gt;='08 Parametros'!$B$7,"Crítico",IF(S34&gt;='08 Parametros'!$B$8,"Alto",IF(S34&gt;='08 Parametros'!$B$9,"Medio","Bajo"))))</f>
        <v>Crítico</v>
      </c>
      <c r="U34" s="5" t="s">
        <v>556</v>
      </c>
      <c r="V34" s="12">
        <v>46356</v>
      </c>
      <c r="W34" s="5" t="s">
        <v>1745</v>
      </c>
      <c r="X34" s="5" t="s">
        <v>1746</v>
      </c>
      <c r="Y34" s="5" t="s">
        <v>1063</v>
      </c>
      <c r="Z34" s="5" t="s">
        <v>1747</v>
      </c>
    </row>
    <row r="35" spans="1:26" ht="88" customHeight="1">
      <c r="A35" s="5" t="s">
        <v>1748</v>
      </c>
      <c r="B35" s="5" t="s">
        <v>1631</v>
      </c>
      <c r="C35" s="5" t="s">
        <v>1736</v>
      </c>
      <c r="D35" s="5" t="s">
        <v>1415</v>
      </c>
      <c r="E35" s="5" t="s">
        <v>87</v>
      </c>
      <c r="F35" s="5" t="s">
        <v>1749</v>
      </c>
      <c r="G35" s="5" t="s">
        <v>1750</v>
      </c>
      <c r="H35" s="5" t="s">
        <v>1635</v>
      </c>
      <c r="I35" s="5" t="s">
        <v>1740</v>
      </c>
      <c r="J35" s="5" t="s">
        <v>34</v>
      </c>
      <c r="K35" s="5" t="s">
        <v>1751</v>
      </c>
      <c r="L35" s="5" t="s">
        <v>1752</v>
      </c>
      <c r="M35" s="5" t="s">
        <v>1753</v>
      </c>
      <c r="N35" s="5" t="s">
        <v>375</v>
      </c>
      <c r="O35" s="5" t="s">
        <v>1754</v>
      </c>
      <c r="P35" s="8">
        <v>5</v>
      </c>
      <c r="Q35" s="8">
        <v>5</v>
      </c>
      <c r="R35" s="8">
        <v>0</v>
      </c>
      <c r="S35" s="10">
        <f t="shared" si="0"/>
        <v>25</v>
      </c>
      <c r="T35" s="5" t="str">
        <f>IF(S35=0,"No aplica",IF(S35&gt;='08 Parametros'!$B$7,"Crítico",IF(S35&gt;='08 Parametros'!$B$8,"Alto",IF(S35&gt;='08 Parametros'!$B$9,"Medio","Bajo"))))</f>
        <v>Crítico</v>
      </c>
      <c r="U35" s="5" t="s">
        <v>556</v>
      </c>
      <c r="V35" s="12">
        <v>46371</v>
      </c>
      <c r="W35" s="5" t="s">
        <v>1755</v>
      </c>
      <c r="X35" s="5" t="s">
        <v>1746</v>
      </c>
      <c r="Y35" s="5" t="s">
        <v>1063</v>
      </c>
      <c r="Z35" s="5" t="s">
        <v>1756</v>
      </c>
    </row>
    <row r="36" spans="1:26" ht="88" customHeight="1">
      <c r="A36" s="5" t="s">
        <v>1757</v>
      </c>
      <c r="B36" s="5" t="s">
        <v>1631</v>
      </c>
      <c r="C36" s="5" t="s">
        <v>1736</v>
      </c>
      <c r="D36" s="5" t="s">
        <v>1415</v>
      </c>
      <c r="E36" s="5" t="s">
        <v>151</v>
      </c>
      <c r="F36" s="5" t="s">
        <v>1749</v>
      </c>
      <c r="G36" s="5" t="s">
        <v>1758</v>
      </c>
      <c r="H36" s="5" t="s">
        <v>1635</v>
      </c>
      <c r="I36" s="5" t="s">
        <v>1740</v>
      </c>
      <c r="J36" s="5" t="s">
        <v>34</v>
      </c>
      <c r="K36" s="5" t="s">
        <v>1759</v>
      </c>
      <c r="L36" s="5" t="s">
        <v>1760</v>
      </c>
      <c r="M36" s="5" t="s">
        <v>1761</v>
      </c>
      <c r="N36" s="5" t="s">
        <v>318</v>
      </c>
      <c r="O36" s="5" t="s">
        <v>1762</v>
      </c>
      <c r="P36" s="8">
        <v>5</v>
      </c>
      <c r="Q36" s="8">
        <v>5</v>
      </c>
      <c r="R36" s="8">
        <v>0</v>
      </c>
      <c r="S36" s="10">
        <f t="shared" si="0"/>
        <v>25</v>
      </c>
      <c r="T36" s="5" t="str">
        <f>IF(S36=0,"No aplica",IF(S36&gt;='08 Parametros'!$B$7,"Crítico",IF(S36&gt;='08 Parametros'!$B$8,"Alto",IF(S36&gt;='08 Parametros'!$B$9,"Medio","Bajo"))))</f>
        <v>Crítico</v>
      </c>
      <c r="U36" s="5" t="s">
        <v>556</v>
      </c>
      <c r="V36" s="12">
        <v>46387</v>
      </c>
      <c r="W36" s="5" t="s">
        <v>1763</v>
      </c>
      <c r="X36" s="5" t="s">
        <v>1746</v>
      </c>
      <c r="Y36" s="5" t="s">
        <v>1063</v>
      </c>
      <c r="Z36" s="5" t="s">
        <v>1764</v>
      </c>
    </row>
    <row r="37" spans="1:26" ht="88" customHeight="1">
      <c r="A37" s="5" t="s">
        <v>1765</v>
      </c>
      <c r="B37" s="5" t="s">
        <v>1631</v>
      </c>
      <c r="C37" s="5" t="s">
        <v>1766</v>
      </c>
      <c r="D37" s="5" t="s">
        <v>1767</v>
      </c>
      <c r="E37" s="5" t="s">
        <v>1768</v>
      </c>
      <c r="F37" s="5" t="s">
        <v>1769</v>
      </c>
      <c r="G37" s="5" t="s">
        <v>1770</v>
      </c>
      <c r="H37" s="5" t="s">
        <v>1771</v>
      </c>
      <c r="I37" s="5" t="s">
        <v>1772</v>
      </c>
      <c r="J37" s="5" t="s">
        <v>36</v>
      </c>
      <c r="K37" s="5" t="s">
        <v>1773</v>
      </c>
      <c r="L37" s="5" t="s">
        <v>1774</v>
      </c>
      <c r="M37" s="5" t="s">
        <v>1775</v>
      </c>
      <c r="N37" s="5" t="s">
        <v>1776</v>
      </c>
      <c r="O37" s="5" t="s">
        <v>1684</v>
      </c>
      <c r="P37" s="8">
        <v>4</v>
      </c>
      <c r="Q37" s="8">
        <v>4</v>
      </c>
      <c r="R37" s="8">
        <v>1</v>
      </c>
      <c r="S37" s="10">
        <f t="shared" si="0"/>
        <v>12.8</v>
      </c>
      <c r="T37" s="5" t="str">
        <f>IF(S37=0,"No aplica",IF(S37&gt;='08 Parametros'!$B$7,"Crítico",IF(S37&gt;='08 Parametros'!$B$8,"Alto",IF(S37&gt;='08 Parametros'!$B$9,"Medio","Bajo"))))</f>
        <v>Alto</v>
      </c>
      <c r="U37" s="5" t="s">
        <v>1436</v>
      </c>
      <c r="V37" s="12">
        <v>46265</v>
      </c>
      <c r="W37" s="5" t="s">
        <v>1777</v>
      </c>
      <c r="X37" s="5" t="s">
        <v>1746</v>
      </c>
      <c r="Y37" s="5" t="s">
        <v>1063</v>
      </c>
      <c r="Z37" s="5" t="s">
        <v>1778</v>
      </c>
    </row>
    <row r="38" spans="1:26" ht="88" customHeight="1">
      <c r="A38" s="5" t="s">
        <v>809</v>
      </c>
      <c r="B38" s="5" t="s">
        <v>1631</v>
      </c>
      <c r="C38" s="5" t="s">
        <v>1779</v>
      </c>
      <c r="D38" s="5" t="s">
        <v>1415</v>
      </c>
      <c r="E38" s="5" t="s">
        <v>229</v>
      </c>
      <c r="F38" s="5" t="s">
        <v>1780</v>
      </c>
      <c r="G38" s="5" t="s">
        <v>1781</v>
      </c>
      <c r="H38" s="5" t="s">
        <v>1635</v>
      </c>
      <c r="I38" s="5" t="s">
        <v>714</v>
      </c>
      <c r="J38" s="5" t="s">
        <v>34</v>
      </c>
      <c r="K38" s="5" t="s">
        <v>1782</v>
      </c>
      <c r="L38" s="5" t="s">
        <v>1783</v>
      </c>
      <c r="M38" s="5" t="s">
        <v>1784</v>
      </c>
      <c r="N38" s="5" t="s">
        <v>431</v>
      </c>
      <c r="O38" s="5" t="s">
        <v>1785</v>
      </c>
      <c r="P38" s="8">
        <v>4</v>
      </c>
      <c r="Q38" s="8">
        <v>5</v>
      </c>
      <c r="R38" s="8">
        <v>0</v>
      </c>
      <c r="S38" s="10">
        <f t="shared" ref="S38:S54" si="1">IF(J38="No aplica",0,P38*Q38*(5-R38)/5)</f>
        <v>20</v>
      </c>
      <c r="T38" s="5" t="str">
        <f>IF(S38=0,"No aplica",IF(S38&gt;='08 Parametros'!$B$7,"Crítico",IF(S38&gt;='08 Parametros'!$B$8,"Alto",IF(S38&gt;='08 Parametros'!$B$9,"Medio","Bajo"))))</f>
        <v>Crítico</v>
      </c>
      <c r="U38" s="5" t="s">
        <v>556</v>
      </c>
      <c r="V38" s="12">
        <v>46265</v>
      </c>
      <c r="W38" s="5" t="s">
        <v>1786</v>
      </c>
      <c r="X38" s="5" t="s">
        <v>1059</v>
      </c>
      <c r="Y38" s="5" t="s">
        <v>1063</v>
      </c>
      <c r="Z38" s="5" t="s">
        <v>1787</v>
      </c>
    </row>
    <row r="39" spans="1:26" ht="88" customHeight="1">
      <c r="A39" s="5" t="s">
        <v>1788</v>
      </c>
      <c r="B39" s="5" t="s">
        <v>1631</v>
      </c>
      <c r="C39" s="5" t="s">
        <v>1789</v>
      </c>
      <c r="D39" s="5" t="s">
        <v>1415</v>
      </c>
      <c r="E39" s="5" t="s">
        <v>87</v>
      </c>
      <c r="F39" s="5" t="s">
        <v>1790</v>
      </c>
      <c r="G39" s="5" t="s">
        <v>1791</v>
      </c>
      <c r="H39" s="5" t="s">
        <v>1635</v>
      </c>
      <c r="I39" s="5" t="s">
        <v>1792</v>
      </c>
      <c r="J39" s="5" t="s">
        <v>36</v>
      </c>
      <c r="K39" s="5" t="s">
        <v>1793</v>
      </c>
      <c r="L39" s="5" t="s">
        <v>1794</v>
      </c>
      <c r="M39" s="5" t="s">
        <v>1795</v>
      </c>
      <c r="N39" s="5" t="s">
        <v>411</v>
      </c>
      <c r="O39" s="5" t="s">
        <v>1796</v>
      </c>
      <c r="P39" s="8">
        <v>5</v>
      </c>
      <c r="Q39" s="8">
        <v>5</v>
      </c>
      <c r="R39" s="8">
        <v>1</v>
      </c>
      <c r="S39" s="10">
        <f t="shared" si="1"/>
        <v>20</v>
      </c>
      <c r="T39" s="5" t="str">
        <f>IF(S39=0,"No aplica",IF(S39&gt;='08 Parametros'!$B$7,"Crítico",IF(S39&gt;='08 Parametros'!$B$8,"Alto",IF(S39&gt;='08 Parametros'!$B$9,"Medio","Bajo"))))</f>
        <v>Crítico</v>
      </c>
      <c r="U39" s="5" t="s">
        <v>556</v>
      </c>
      <c r="V39" s="12">
        <v>46418</v>
      </c>
      <c r="W39" s="5" t="s">
        <v>1590</v>
      </c>
      <c r="X39" s="5" t="s">
        <v>1797</v>
      </c>
      <c r="Y39" s="5" t="s">
        <v>1119</v>
      </c>
      <c r="Z39" s="5" t="s">
        <v>1798</v>
      </c>
    </row>
    <row r="40" spans="1:26" ht="88" customHeight="1">
      <c r="A40" s="5" t="s">
        <v>1799</v>
      </c>
      <c r="B40" s="5" t="s">
        <v>1631</v>
      </c>
      <c r="C40" s="5" t="s">
        <v>1800</v>
      </c>
      <c r="D40" s="5" t="s">
        <v>1415</v>
      </c>
      <c r="E40" s="5" t="s">
        <v>1801</v>
      </c>
      <c r="F40" s="5" t="s">
        <v>1802</v>
      </c>
      <c r="G40" s="5" t="s">
        <v>1803</v>
      </c>
      <c r="H40" s="5" t="s">
        <v>1635</v>
      </c>
      <c r="I40" s="5" t="s">
        <v>714</v>
      </c>
      <c r="J40" s="5" t="s">
        <v>34</v>
      </c>
      <c r="K40" s="5" t="s">
        <v>1804</v>
      </c>
      <c r="L40" s="5" t="s">
        <v>1805</v>
      </c>
      <c r="M40" s="5" t="s">
        <v>1806</v>
      </c>
      <c r="N40" s="5" t="s">
        <v>273</v>
      </c>
      <c r="O40" s="5" t="s">
        <v>1807</v>
      </c>
      <c r="P40" s="8">
        <v>5</v>
      </c>
      <c r="Q40" s="8">
        <v>4</v>
      </c>
      <c r="R40" s="8">
        <v>0</v>
      </c>
      <c r="S40" s="10">
        <f t="shared" si="1"/>
        <v>20</v>
      </c>
      <c r="T40" s="5" t="str">
        <f>IF(S40=0,"No aplica",IF(S40&gt;='08 Parametros'!$B$7,"Crítico",IF(S40&gt;='08 Parametros'!$B$8,"Alto",IF(S40&gt;='08 Parametros'!$B$9,"Medio","Bajo"))))</f>
        <v>Crítico</v>
      </c>
      <c r="U40" s="5" t="s">
        <v>556</v>
      </c>
      <c r="V40" s="12">
        <v>46418</v>
      </c>
      <c r="W40" s="5" t="s">
        <v>1590</v>
      </c>
      <c r="X40" s="5" t="s">
        <v>1808</v>
      </c>
      <c r="Y40" s="5" t="s">
        <v>1063</v>
      </c>
      <c r="Z40" s="5" t="s">
        <v>1809</v>
      </c>
    </row>
    <row r="41" spans="1:26" ht="88" customHeight="1">
      <c r="A41" s="5" t="s">
        <v>1810</v>
      </c>
      <c r="B41" s="5" t="s">
        <v>1631</v>
      </c>
      <c r="C41" s="5" t="s">
        <v>1811</v>
      </c>
      <c r="D41" s="5" t="s">
        <v>1415</v>
      </c>
      <c r="E41" s="5" t="s">
        <v>151</v>
      </c>
      <c r="F41" s="5" t="s">
        <v>1812</v>
      </c>
      <c r="G41" s="5" t="s">
        <v>1813</v>
      </c>
      <c r="H41" s="5" t="s">
        <v>1814</v>
      </c>
      <c r="I41" s="5" t="s">
        <v>1815</v>
      </c>
      <c r="J41" s="5" t="s">
        <v>36</v>
      </c>
      <c r="K41" s="5" t="s">
        <v>1816</v>
      </c>
      <c r="L41" s="5" t="s">
        <v>1817</v>
      </c>
      <c r="M41" s="5" t="s">
        <v>1818</v>
      </c>
      <c r="N41" s="5" t="s">
        <v>273</v>
      </c>
      <c r="O41" s="5" t="s">
        <v>1684</v>
      </c>
      <c r="P41" s="8">
        <v>4</v>
      </c>
      <c r="Q41" s="8">
        <v>3</v>
      </c>
      <c r="R41" s="8">
        <v>1</v>
      </c>
      <c r="S41" s="10">
        <f t="shared" si="1"/>
        <v>9.6</v>
      </c>
      <c r="T41" s="5" t="str">
        <f>IF(S41=0,"No aplica",IF(S41&gt;='08 Parametros'!$B$7,"Crítico",IF(S41&gt;='08 Parametros'!$B$8,"Alto",IF(S41&gt;='08 Parametros'!$B$9,"Medio","Bajo"))))</f>
        <v>Medio</v>
      </c>
      <c r="U41" s="5" t="s">
        <v>1436</v>
      </c>
      <c r="V41" s="12">
        <v>46418</v>
      </c>
      <c r="W41" s="5" t="s">
        <v>1819</v>
      </c>
      <c r="X41" s="5" t="s">
        <v>1820</v>
      </c>
      <c r="Y41" s="5" t="s">
        <v>1133</v>
      </c>
      <c r="Z41" s="5" t="s">
        <v>1821</v>
      </c>
    </row>
    <row r="42" spans="1:26" ht="88" customHeight="1">
      <c r="A42" s="5" t="s">
        <v>1822</v>
      </c>
      <c r="B42" s="5" t="s">
        <v>1823</v>
      </c>
      <c r="C42" s="5" t="s">
        <v>1824</v>
      </c>
      <c r="D42" s="5" t="s">
        <v>1415</v>
      </c>
      <c r="E42" s="5" t="s">
        <v>64</v>
      </c>
      <c r="F42" s="5" t="s">
        <v>1825</v>
      </c>
      <c r="G42" s="5" t="s">
        <v>1826</v>
      </c>
      <c r="H42" s="5" t="s">
        <v>1827</v>
      </c>
      <c r="I42" s="5" t="s">
        <v>714</v>
      </c>
      <c r="J42" s="5" t="s">
        <v>34</v>
      </c>
      <c r="K42" s="5" t="s">
        <v>1828</v>
      </c>
      <c r="L42" s="5" t="s">
        <v>1829</v>
      </c>
      <c r="M42" s="5" t="s">
        <v>1830</v>
      </c>
      <c r="N42" s="5" t="s">
        <v>1831</v>
      </c>
      <c r="O42" s="5" t="s">
        <v>1832</v>
      </c>
      <c r="P42" s="8">
        <v>5</v>
      </c>
      <c r="Q42" s="8">
        <v>5</v>
      </c>
      <c r="R42" s="8">
        <v>0</v>
      </c>
      <c r="S42" s="10">
        <f t="shared" si="1"/>
        <v>25</v>
      </c>
      <c r="T42" s="5" t="str">
        <f>IF(S42=0,"No aplica",IF(S42&gt;='08 Parametros'!$B$7,"Crítico",IF(S42&gt;='08 Parametros'!$B$8,"Alto",IF(S42&gt;='08 Parametros'!$B$9,"Medio","Bajo"))))</f>
        <v>Crítico</v>
      </c>
      <c r="U42" s="5" t="s">
        <v>556</v>
      </c>
      <c r="V42" s="12">
        <v>46265</v>
      </c>
      <c r="W42" s="5" t="s">
        <v>873</v>
      </c>
      <c r="X42" s="5" t="s">
        <v>1833</v>
      </c>
      <c r="Y42" s="5" t="s">
        <v>1140</v>
      </c>
      <c r="Z42" s="5" t="s">
        <v>1834</v>
      </c>
    </row>
    <row r="43" spans="1:26" ht="88" customHeight="1">
      <c r="A43" s="5" t="s">
        <v>1835</v>
      </c>
      <c r="B43" s="5" t="s">
        <v>1823</v>
      </c>
      <c r="C43" s="5" t="s">
        <v>1824</v>
      </c>
      <c r="D43" s="5" t="s">
        <v>1415</v>
      </c>
      <c r="E43" s="5" t="s">
        <v>87</v>
      </c>
      <c r="F43" s="5" t="s">
        <v>1836</v>
      </c>
      <c r="G43" s="5" t="s">
        <v>1837</v>
      </c>
      <c r="H43" s="5" t="s">
        <v>1635</v>
      </c>
      <c r="I43" s="5" t="s">
        <v>714</v>
      </c>
      <c r="J43" s="5" t="s">
        <v>34</v>
      </c>
      <c r="K43" s="5" t="s">
        <v>1838</v>
      </c>
      <c r="L43" s="5" t="s">
        <v>1839</v>
      </c>
      <c r="M43" s="5" t="s">
        <v>1840</v>
      </c>
      <c r="N43" s="5" t="s">
        <v>1831</v>
      </c>
      <c r="O43" s="5" t="s">
        <v>1841</v>
      </c>
      <c r="P43" s="8">
        <v>5</v>
      </c>
      <c r="Q43" s="8">
        <v>5</v>
      </c>
      <c r="R43" s="8">
        <v>0</v>
      </c>
      <c r="S43" s="10">
        <f t="shared" si="1"/>
        <v>25</v>
      </c>
      <c r="T43" s="5" t="str">
        <f>IF(S43=0,"No aplica",IF(S43&gt;='08 Parametros'!$B$7,"Crítico",IF(S43&gt;='08 Parametros'!$B$8,"Alto",IF(S43&gt;='08 Parametros'!$B$9,"Medio","Bajo"))))</f>
        <v>Crítico</v>
      </c>
      <c r="U43" s="5" t="s">
        <v>556</v>
      </c>
      <c r="V43" s="12">
        <v>46265</v>
      </c>
      <c r="W43" s="5" t="s">
        <v>873</v>
      </c>
      <c r="X43" s="5" t="s">
        <v>1833</v>
      </c>
      <c r="Y43" s="5" t="s">
        <v>1140</v>
      </c>
      <c r="Z43" s="5" t="s">
        <v>1842</v>
      </c>
    </row>
    <row r="44" spans="1:26" ht="88" customHeight="1">
      <c r="A44" s="5" t="s">
        <v>1843</v>
      </c>
      <c r="B44" s="5" t="s">
        <v>1823</v>
      </c>
      <c r="C44" s="5" t="s">
        <v>1824</v>
      </c>
      <c r="D44" s="5" t="s">
        <v>1415</v>
      </c>
      <c r="E44" s="5" t="s">
        <v>151</v>
      </c>
      <c r="F44" s="5" t="s">
        <v>1844</v>
      </c>
      <c r="G44" s="5" t="s">
        <v>1845</v>
      </c>
      <c r="H44" s="5" t="s">
        <v>1635</v>
      </c>
      <c r="I44" s="5" t="s">
        <v>714</v>
      </c>
      <c r="J44" s="5" t="s">
        <v>34</v>
      </c>
      <c r="K44" s="5" t="s">
        <v>1846</v>
      </c>
      <c r="L44" s="5" t="s">
        <v>1847</v>
      </c>
      <c r="M44" s="5" t="s">
        <v>1848</v>
      </c>
      <c r="N44" s="5" t="s">
        <v>1849</v>
      </c>
      <c r="O44" s="5" t="s">
        <v>1850</v>
      </c>
      <c r="P44" s="8">
        <v>5</v>
      </c>
      <c r="Q44" s="8">
        <v>5</v>
      </c>
      <c r="R44" s="8">
        <v>0</v>
      </c>
      <c r="S44" s="10">
        <f t="shared" si="1"/>
        <v>25</v>
      </c>
      <c r="T44" s="5" t="str">
        <f>IF(S44=0,"No aplica",IF(S44&gt;='08 Parametros'!$B$7,"Crítico",IF(S44&gt;='08 Parametros'!$B$8,"Alto",IF(S44&gt;='08 Parametros'!$B$9,"Medio","Bajo"))))</f>
        <v>Crítico</v>
      </c>
      <c r="U44" s="5" t="s">
        <v>556</v>
      </c>
      <c r="V44" s="12">
        <v>46265</v>
      </c>
      <c r="W44" s="5" t="s">
        <v>873</v>
      </c>
      <c r="X44" s="5" t="s">
        <v>1833</v>
      </c>
      <c r="Y44" s="5" t="s">
        <v>1140</v>
      </c>
      <c r="Z44" s="5" t="s">
        <v>1851</v>
      </c>
    </row>
    <row r="45" spans="1:26" ht="88" customHeight="1">
      <c r="A45" s="5" t="s">
        <v>1852</v>
      </c>
      <c r="B45" s="5" t="s">
        <v>1823</v>
      </c>
      <c r="C45" s="5" t="s">
        <v>1824</v>
      </c>
      <c r="D45" s="5" t="s">
        <v>1557</v>
      </c>
      <c r="E45" s="5" t="s">
        <v>168</v>
      </c>
      <c r="F45" s="5" t="s">
        <v>1853</v>
      </c>
      <c r="G45" s="5" t="s">
        <v>1854</v>
      </c>
      <c r="H45" s="5" t="s">
        <v>1855</v>
      </c>
      <c r="I45" s="5" t="s">
        <v>714</v>
      </c>
      <c r="J45" s="5" t="s">
        <v>37</v>
      </c>
      <c r="K45" s="5" t="s">
        <v>1856</v>
      </c>
      <c r="L45" s="5" t="s">
        <v>1857</v>
      </c>
      <c r="M45" s="5" t="s">
        <v>1858</v>
      </c>
      <c r="N45" s="5" t="s">
        <v>308</v>
      </c>
      <c r="O45" s="5" t="s">
        <v>1859</v>
      </c>
      <c r="P45" s="8">
        <v>3</v>
      </c>
      <c r="Q45" s="8">
        <v>3</v>
      </c>
      <c r="R45" s="8">
        <v>0</v>
      </c>
      <c r="S45" s="10">
        <f t="shared" si="1"/>
        <v>9</v>
      </c>
      <c r="T45" s="5" t="str">
        <f>IF(S45=0,"No aplica",IF(S45&gt;='08 Parametros'!$B$7,"Crítico",IF(S45&gt;='08 Parametros'!$B$8,"Alto",IF(S45&gt;='08 Parametros'!$B$9,"Medio","Bajo"))))</f>
        <v>Medio</v>
      </c>
      <c r="U45" s="5" t="s">
        <v>1436</v>
      </c>
      <c r="V45" s="12">
        <v>46326</v>
      </c>
      <c r="W45" s="5" t="s">
        <v>847</v>
      </c>
      <c r="X45" s="5" t="s">
        <v>1135</v>
      </c>
      <c r="Y45" s="5" t="s">
        <v>1140</v>
      </c>
      <c r="Z45" s="5" t="s">
        <v>1860</v>
      </c>
    </row>
    <row r="46" spans="1:26" ht="88" customHeight="1">
      <c r="A46" s="5" t="s">
        <v>1861</v>
      </c>
      <c r="B46" s="5" t="s">
        <v>1823</v>
      </c>
      <c r="C46" s="5" t="s">
        <v>1862</v>
      </c>
      <c r="D46" s="5" t="s">
        <v>1863</v>
      </c>
      <c r="E46" s="5" t="s">
        <v>87</v>
      </c>
      <c r="F46" s="5" t="s">
        <v>1864</v>
      </c>
      <c r="G46" s="5" t="s">
        <v>1865</v>
      </c>
      <c r="H46" s="5" t="s">
        <v>1866</v>
      </c>
      <c r="I46" s="5" t="s">
        <v>714</v>
      </c>
      <c r="J46" s="5" t="s">
        <v>34</v>
      </c>
      <c r="K46" s="5" t="s">
        <v>1867</v>
      </c>
      <c r="L46" s="5" t="s">
        <v>1868</v>
      </c>
      <c r="M46" s="5" t="s">
        <v>1869</v>
      </c>
      <c r="N46" s="5" t="s">
        <v>1831</v>
      </c>
      <c r="O46" s="5" t="s">
        <v>452</v>
      </c>
      <c r="P46" s="8">
        <v>5</v>
      </c>
      <c r="Q46" s="8">
        <v>4</v>
      </c>
      <c r="R46" s="8">
        <v>0</v>
      </c>
      <c r="S46" s="10">
        <f t="shared" si="1"/>
        <v>20</v>
      </c>
      <c r="T46" s="5" t="str">
        <f>IF(S46=0,"No aplica",IF(S46&gt;='08 Parametros'!$B$7,"Crítico",IF(S46&gt;='08 Parametros'!$B$8,"Alto",IF(S46&gt;='08 Parametros'!$B$9,"Medio","Bajo"))))</f>
        <v>Crítico</v>
      </c>
      <c r="U46" s="5" t="s">
        <v>556</v>
      </c>
      <c r="V46" s="12">
        <v>46295</v>
      </c>
      <c r="W46" s="5" t="s">
        <v>1870</v>
      </c>
      <c r="X46" s="5" t="s">
        <v>1135</v>
      </c>
      <c r="Y46" s="5" t="s">
        <v>1140</v>
      </c>
      <c r="Z46" s="5" t="s">
        <v>1871</v>
      </c>
    </row>
    <row r="47" spans="1:26" ht="88" customHeight="1">
      <c r="A47" s="5" t="s">
        <v>1872</v>
      </c>
      <c r="B47" s="5" t="s">
        <v>1823</v>
      </c>
      <c r="C47" s="5" t="s">
        <v>1862</v>
      </c>
      <c r="D47" s="5" t="s">
        <v>1863</v>
      </c>
      <c r="E47" s="5" t="s">
        <v>151</v>
      </c>
      <c r="F47" s="5" t="s">
        <v>1873</v>
      </c>
      <c r="G47" s="5" t="s">
        <v>1874</v>
      </c>
      <c r="H47" s="5" t="s">
        <v>1875</v>
      </c>
      <c r="I47" s="5" t="s">
        <v>714</v>
      </c>
      <c r="J47" s="5" t="s">
        <v>34</v>
      </c>
      <c r="K47" s="5" t="s">
        <v>1876</v>
      </c>
      <c r="L47" s="5" t="s">
        <v>1868</v>
      </c>
      <c r="M47" s="5" t="s">
        <v>1877</v>
      </c>
      <c r="N47" s="5" t="s">
        <v>1849</v>
      </c>
      <c r="O47" s="5" t="s">
        <v>1850</v>
      </c>
      <c r="P47" s="8">
        <v>5</v>
      </c>
      <c r="Q47" s="8">
        <v>4</v>
      </c>
      <c r="R47" s="8">
        <v>0</v>
      </c>
      <c r="S47" s="10">
        <f t="shared" si="1"/>
        <v>20</v>
      </c>
      <c r="T47" s="5" t="str">
        <f>IF(S47=0,"No aplica",IF(S47&gt;='08 Parametros'!$B$7,"Crítico",IF(S47&gt;='08 Parametros'!$B$8,"Alto",IF(S47&gt;='08 Parametros'!$B$9,"Medio","Bajo"))))</f>
        <v>Crítico</v>
      </c>
      <c r="U47" s="5" t="s">
        <v>556</v>
      </c>
      <c r="V47" s="12">
        <v>46295</v>
      </c>
      <c r="W47" s="5" t="s">
        <v>1870</v>
      </c>
      <c r="X47" s="5" t="s">
        <v>1135</v>
      </c>
      <c r="Y47" s="5" t="s">
        <v>1140</v>
      </c>
      <c r="Z47" s="5" t="s">
        <v>1878</v>
      </c>
    </row>
    <row r="48" spans="1:26" ht="88" customHeight="1">
      <c r="A48" s="5" t="s">
        <v>1879</v>
      </c>
      <c r="B48" s="5" t="s">
        <v>1823</v>
      </c>
      <c r="C48" s="5" t="s">
        <v>1862</v>
      </c>
      <c r="D48" s="5" t="s">
        <v>1880</v>
      </c>
      <c r="E48" s="5" t="s">
        <v>1881</v>
      </c>
      <c r="F48" s="5" t="s">
        <v>1882</v>
      </c>
      <c r="G48" s="5" t="s">
        <v>1883</v>
      </c>
      <c r="H48" s="5" t="s">
        <v>1635</v>
      </c>
      <c r="I48" s="5" t="s">
        <v>1884</v>
      </c>
      <c r="J48" s="5" t="s">
        <v>37</v>
      </c>
      <c r="K48" s="5" t="s">
        <v>1885</v>
      </c>
      <c r="L48" s="5" t="s">
        <v>1886</v>
      </c>
      <c r="M48" s="5" t="s">
        <v>1887</v>
      </c>
      <c r="N48" s="5" t="s">
        <v>452</v>
      </c>
      <c r="O48" s="5" t="s">
        <v>451</v>
      </c>
      <c r="P48" s="8">
        <v>3</v>
      </c>
      <c r="Q48" s="8">
        <v>2</v>
      </c>
      <c r="R48" s="8">
        <v>2</v>
      </c>
      <c r="S48" s="10">
        <f t="shared" si="1"/>
        <v>3.6</v>
      </c>
      <c r="T48" s="5" t="str">
        <f>IF(S48=0,"No aplica",IF(S48&gt;='08 Parametros'!$B$7,"Crítico",IF(S48&gt;='08 Parametros'!$B$8,"Alto",IF(S48&gt;='08 Parametros'!$B$9,"Medio","Bajo"))))</f>
        <v>Bajo</v>
      </c>
      <c r="U48" s="5" t="s">
        <v>1554</v>
      </c>
      <c r="V48" s="12">
        <v>46265</v>
      </c>
      <c r="W48" s="5" t="s">
        <v>873</v>
      </c>
      <c r="X48" s="5" t="s">
        <v>1135</v>
      </c>
      <c r="Y48" s="5" t="s">
        <v>1140</v>
      </c>
      <c r="Z48" s="5" t="s">
        <v>1888</v>
      </c>
    </row>
    <row r="49" spans="1:26" ht="88" customHeight="1">
      <c r="A49" s="5" t="s">
        <v>1889</v>
      </c>
      <c r="B49" s="5" t="s">
        <v>1823</v>
      </c>
      <c r="C49" s="5" t="s">
        <v>1890</v>
      </c>
      <c r="D49" s="5" t="s">
        <v>1415</v>
      </c>
      <c r="E49" s="5" t="s">
        <v>1442</v>
      </c>
      <c r="F49" s="5" t="s">
        <v>1891</v>
      </c>
      <c r="G49" s="5" t="s">
        <v>1892</v>
      </c>
      <c r="H49" s="5" t="s">
        <v>1635</v>
      </c>
      <c r="I49" s="5" t="s">
        <v>1893</v>
      </c>
      <c r="J49" s="5" t="s">
        <v>34</v>
      </c>
      <c r="K49" s="5" t="s">
        <v>1894</v>
      </c>
      <c r="L49" s="5" t="s">
        <v>1895</v>
      </c>
      <c r="M49" s="5" t="s">
        <v>1896</v>
      </c>
      <c r="N49" s="5" t="s">
        <v>330</v>
      </c>
      <c r="O49" s="5" t="s">
        <v>1897</v>
      </c>
      <c r="P49" s="8">
        <v>5</v>
      </c>
      <c r="Q49" s="8">
        <v>5</v>
      </c>
      <c r="R49" s="8">
        <v>0</v>
      </c>
      <c r="S49" s="10">
        <f t="shared" si="1"/>
        <v>25</v>
      </c>
      <c r="T49" s="5" t="str">
        <f>IF(S49=0,"No aplica",IF(S49&gt;='08 Parametros'!$B$7,"Crítico",IF(S49&gt;='08 Parametros'!$B$8,"Alto",IF(S49&gt;='08 Parametros'!$B$9,"Medio","Bajo"))))</f>
        <v>Crítico</v>
      </c>
      <c r="U49" s="5" t="s">
        <v>556</v>
      </c>
      <c r="V49" s="12">
        <v>46356</v>
      </c>
      <c r="W49" s="5" t="s">
        <v>893</v>
      </c>
      <c r="X49" s="5" t="s">
        <v>1898</v>
      </c>
      <c r="Y49" s="5" t="s">
        <v>1160</v>
      </c>
      <c r="Z49" s="5" t="s">
        <v>1899</v>
      </c>
    </row>
    <row r="50" spans="1:26" ht="88" customHeight="1">
      <c r="A50" s="5" t="s">
        <v>902</v>
      </c>
      <c r="B50" s="5" t="s">
        <v>1823</v>
      </c>
      <c r="C50" s="5" t="s">
        <v>1900</v>
      </c>
      <c r="D50" s="5" t="s">
        <v>1415</v>
      </c>
      <c r="E50" s="5" t="s">
        <v>87</v>
      </c>
      <c r="F50" s="5" t="s">
        <v>1901</v>
      </c>
      <c r="G50" s="5" t="s">
        <v>1902</v>
      </c>
      <c r="H50" s="5" t="s">
        <v>1635</v>
      </c>
      <c r="I50" s="5" t="s">
        <v>714</v>
      </c>
      <c r="J50" s="5" t="s">
        <v>34</v>
      </c>
      <c r="K50" s="5" t="s">
        <v>1903</v>
      </c>
      <c r="L50" s="5" t="s">
        <v>1904</v>
      </c>
      <c r="M50" s="5" t="s">
        <v>1905</v>
      </c>
      <c r="N50" s="5" t="s">
        <v>1906</v>
      </c>
      <c r="O50" s="5" t="s">
        <v>1907</v>
      </c>
      <c r="P50" s="8">
        <v>5</v>
      </c>
      <c r="Q50" s="8">
        <v>4</v>
      </c>
      <c r="R50" s="8">
        <v>0</v>
      </c>
      <c r="S50" s="10">
        <f t="shared" si="1"/>
        <v>20</v>
      </c>
      <c r="T50" s="5" t="str">
        <f>IF(S50=0,"No aplica",IF(S50&gt;='08 Parametros'!$B$7,"Crítico",IF(S50&gt;='08 Parametros'!$B$8,"Alto",IF(S50&gt;='08 Parametros'!$B$9,"Medio","Bajo"))))</f>
        <v>Crítico</v>
      </c>
      <c r="U50" s="5" t="s">
        <v>556</v>
      </c>
      <c r="V50" s="12">
        <v>46356</v>
      </c>
      <c r="W50" s="5" t="s">
        <v>893</v>
      </c>
      <c r="X50" s="5" t="s">
        <v>1162</v>
      </c>
      <c r="Y50" s="5" t="s">
        <v>1165</v>
      </c>
      <c r="Z50" s="5" t="s">
        <v>1908</v>
      </c>
    </row>
    <row r="51" spans="1:26" ht="88" customHeight="1">
      <c r="A51" s="5" t="s">
        <v>1909</v>
      </c>
      <c r="B51" s="5" t="s">
        <v>1823</v>
      </c>
      <c r="C51" s="5" t="s">
        <v>1910</v>
      </c>
      <c r="D51" s="5" t="s">
        <v>1415</v>
      </c>
      <c r="E51" s="5" t="s">
        <v>1911</v>
      </c>
      <c r="F51" s="5" t="s">
        <v>1912</v>
      </c>
      <c r="G51" s="5" t="s">
        <v>1913</v>
      </c>
      <c r="H51" s="5" t="s">
        <v>1635</v>
      </c>
      <c r="I51" s="5" t="s">
        <v>714</v>
      </c>
      <c r="J51" s="5" t="s">
        <v>34</v>
      </c>
      <c r="K51" s="5" t="s">
        <v>1914</v>
      </c>
      <c r="L51" s="5" t="s">
        <v>1915</v>
      </c>
      <c r="M51" s="5" t="s">
        <v>1916</v>
      </c>
      <c r="N51" s="5" t="s">
        <v>330</v>
      </c>
      <c r="O51" s="5" t="s">
        <v>1917</v>
      </c>
      <c r="P51" s="8">
        <v>5</v>
      </c>
      <c r="Q51" s="8">
        <v>5</v>
      </c>
      <c r="R51" s="8">
        <v>0</v>
      </c>
      <c r="S51" s="10">
        <f t="shared" si="1"/>
        <v>25</v>
      </c>
      <c r="T51" s="5" t="str">
        <f>IF(S51=0,"No aplica",IF(S51&gt;='08 Parametros'!$B$7,"Crítico",IF(S51&gt;='08 Parametros'!$B$8,"Alto",IF(S51&gt;='08 Parametros'!$B$9,"Medio","Bajo"))))</f>
        <v>Crítico</v>
      </c>
      <c r="U51" s="5" t="s">
        <v>556</v>
      </c>
      <c r="V51" s="12">
        <v>46387</v>
      </c>
      <c r="W51" s="5" t="s">
        <v>1918</v>
      </c>
      <c r="X51" s="5" t="s">
        <v>1167</v>
      </c>
      <c r="Y51" s="5" t="s">
        <v>1171</v>
      </c>
      <c r="Z51" s="5" t="s">
        <v>1919</v>
      </c>
    </row>
    <row r="52" spans="1:26" ht="88" customHeight="1">
      <c r="A52" s="5" t="s">
        <v>1920</v>
      </c>
      <c r="B52" s="5" t="s">
        <v>1823</v>
      </c>
      <c r="C52" s="5" t="s">
        <v>1921</v>
      </c>
      <c r="D52" s="5" t="s">
        <v>1415</v>
      </c>
      <c r="E52" s="5" t="s">
        <v>1922</v>
      </c>
      <c r="F52" s="5" t="s">
        <v>1923</v>
      </c>
      <c r="G52" s="5" t="s">
        <v>1924</v>
      </c>
      <c r="H52" s="5" t="s">
        <v>1925</v>
      </c>
      <c r="I52" s="5" t="s">
        <v>714</v>
      </c>
      <c r="J52" s="5" t="s">
        <v>34</v>
      </c>
      <c r="K52" s="5" t="s">
        <v>1926</v>
      </c>
      <c r="L52" s="5" t="s">
        <v>1927</v>
      </c>
      <c r="M52" s="5" t="s">
        <v>1928</v>
      </c>
      <c r="N52" s="5" t="s">
        <v>1929</v>
      </c>
      <c r="O52" s="5" t="s">
        <v>1930</v>
      </c>
      <c r="P52" s="8">
        <v>4</v>
      </c>
      <c r="Q52" s="8">
        <v>4</v>
      </c>
      <c r="R52" s="8">
        <v>0</v>
      </c>
      <c r="S52" s="10">
        <f t="shared" si="1"/>
        <v>16</v>
      </c>
      <c r="T52" s="5" t="str">
        <f>IF(S52=0,"No aplica",IF(S52&gt;='08 Parametros'!$B$7,"Crítico",IF(S52&gt;='08 Parametros'!$B$8,"Alto",IF(S52&gt;='08 Parametros'!$B$9,"Medio","Bajo"))))</f>
        <v>Crítico</v>
      </c>
      <c r="U52" s="5" t="s">
        <v>1436</v>
      </c>
      <c r="V52" s="12">
        <v>46387</v>
      </c>
      <c r="W52" s="5" t="s">
        <v>906</v>
      </c>
      <c r="X52" s="5" t="s">
        <v>1931</v>
      </c>
      <c r="Y52" s="5" t="s">
        <v>1177</v>
      </c>
      <c r="Z52" s="5" t="s">
        <v>1932</v>
      </c>
    </row>
    <row r="53" spans="1:26" ht="88" customHeight="1">
      <c r="A53" s="5" t="s">
        <v>1933</v>
      </c>
      <c r="B53" s="5" t="s">
        <v>1823</v>
      </c>
      <c r="C53" s="5" t="s">
        <v>1934</v>
      </c>
      <c r="D53" s="5" t="s">
        <v>1557</v>
      </c>
      <c r="E53" s="5" t="s">
        <v>1935</v>
      </c>
      <c r="F53" s="5" t="s">
        <v>1936</v>
      </c>
      <c r="G53" s="5" t="s">
        <v>1937</v>
      </c>
      <c r="H53" s="5" t="s">
        <v>1938</v>
      </c>
      <c r="I53" s="5" t="s">
        <v>714</v>
      </c>
      <c r="J53" s="5" t="s">
        <v>34</v>
      </c>
      <c r="K53" s="5" t="s">
        <v>1939</v>
      </c>
      <c r="L53" s="5" t="s">
        <v>1940</v>
      </c>
      <c r="M53" s="5" t="s">
        <v>1941</v>
      </c>
      <c r="N53" s="5" t="s">
        <v>1942</v>
      </c>
      <c r="O53" s="5" t="s">
        <v>1943</v>
      </c>
      <c r="P53" s="8">
        <v>4</v>
      </c>
      <c r="Q53" s="8">
        <v>3</v>
      </c>
      <c r="R53" s="8">
        <v>0</v>
      </c>
      <c r="S53" s="10">
        <f t="shared" si="1"/>
        <v>12</v>
      </c>
      <c r="T53" s="5" t="str">
        <f>IF(S53=0,"No aplica",IF(S53&gt;='08 Parametros'!$B$7,"Crítico",IF(S53&gt;='08 Parametros'!$B$8,"Alto",IF(S53&gt;='08 Parametros'!$B$9,"Medio","Bajo"))))</f>
        <v>Alto</v>
      </c>
      <c r="U53" s="5" t="s">
        <v>1436</v>
      </c>
      <c r="V53" s="12">
        <v>46418</v>
      </c>
      <c r="W53" s="5" t="s">
        <v>1944</v>
      </c>
      <c r="X53" s="5" t="s">
        <v>1179</v>
      </c>
      <c r="Y53" s="5" t="s">
        <v>1183</v>
      </c>
      <c r="Z53" s="5" t="s">
        <v>1945</v>
      </c>
    </row>
    <row r="54" spans="1:26" ht="88" customHeight="1">
      <c r="A54" s="5" t="s">
        <v>1946</v>
      </c>
      <c r="B54" s="5" t="s">
        <v>1823</v>
      </c>
      <c r="C54" s="5" t="s">
        <v>1947</v>
      </c>
      <c r="D54" s="5" t="s">
        <v>1557</v>
      </c>
      <c r="E54" s="5" t="s">
        <v>1948</v>
      </c>
      <c r="F54" s="5" t="s">
        <v>1949</v>
      </c>
      <c r="G54" s="5" t="s">
        <v>1950</v>
      </c>
      <c r="H54" s="5" t="s">
        <v>1951</v>
      </c>
      <c r="I54" s="5" t="s">
        <v>714</v>
      </c>
      <c r="J54" s="5" t="s">
        <v>34</v>
      </c>
      <c r="K54" s="5" t="s">
        <v>1952</v>
      </c>
      <c r="L54" s="5" t="s">
        <v>1953</v>
      </c>
      <c r="M54" s="5" t="s">
        <v>1954</v>
      </c>
      <c r="N54" s="5" t="s">
        <v>451</v>
      </c>
      <c r="O54" s="5" t="s">
        <v>1850</v>
      </c>
      <c r="P54" s="8">
        <v>4</v>
      </c>
      <c r="Q54" s="8">
        <v>3</v>
      </c>
      <c r="R54" s="8">
        <v>1</v>
      </c>
      <c r="S54" s="10">
        <f t="shared" si="1"/>
        <v>9.6</v>
      </c>
      <c r="T54" s="5" t="str">
        <f>IF(S54=0,"No aplica",IF(S54&gt;='08 Parametros'!$B$7,"Crítico",IF(S54&gt;='08 Parametros'!$B$8,"Alto",IF(S54&gt;='08 Parametros'!$B$9,"Medio","Bajo"))))</f>
        <v>Medio</v>
      </c>
      <c r="U54" s="5" t="s">
        <v>1436</v>
      </c>
      <c r="V54" s="12">
        <v>46326</v>
      </c>
      <c r="W54" s="5" t="s">
        <v>1955</v>
      </c>
      <c r="X54" s="5" t="s">
        <v>1135</v>
      </c>
      <c r="Y54" s="5" t="s">
        <v>1140</v>
      </c>
      <c r="Z54" s="5" t="s">
        <v>1956</v>
      </c>
    </row>
    <row r="55" spans="1:26" ht="88" customHeight="1">
      <c r="A55" s="5" t="s">
        <v>1957</v>
      </c>
      <c r="B55" s="5" t="s">
        <v>1823</v>
      </c>
      <c r="C55" s="5" t="s">
        <v>1958</v>
      </c>
      <c r="D55" s="5" t="s">
        <v>1959</v>
      </c>
      <c r="E55" s="5" t="s">
        <v>229</v>
      </c>
      <c r="F55" s="5" t="s">
        <v>1960</v>
      </c>
      <c r="G55" s="5" t="s">
        <v>1961</v>
      </c>
      <c r="H55" s="5" t="s">
        <v>1962</v>
      </c>
      <c r="I55" s="5" t="s">
        <v>714</v>
      </c>
      <c r="J55" s="5" t="s">
        <v>34</v>
      </c>
      <c r="K55" s="5" t="s">
        <v>1963</v>
      </c>
      <c r="L55" s="5" t="s">
        <v>1964</v>
      </c>
      <c r="M55" s="5" t="s">
        <v>1965</v>
      </c>
      <c r="N55" s="5" t="s">
        <v>451</v>
      </c>
      <c r="O55" s="5" t="s">
        <v>1966</v>
      </c>
      <c r="P55" s="8">
        <v>4</v>
      </c>
      <c r="Q55" s="8">
        <v>5</v>
      </c>
      <c r="R55" s="8">
        <v>0</v>
      </c>
      <c r="S55" s="10">
        <f>IF(J55="No aplica",0,P55*Q55*(5-R55)/5)</f>
        <v>20</v>
      </c>
      <c r="T55" s="5" t="str">
        <f>IF(S55=0,"No aplica",IF(S55&gt;='08 Parametros'!$B$7,"Crítico",IF(S55&gt;='08 Parametros'!$B$8,"Alto",IF(S55&gt;='08 Parametros'!$B$9,"Medio","Bajo"))))</f>
        <v>Crítico</v>
      </c>
      <c r="U55" s="5" t="s">
        <v>556</v>
      </c>
      <c r="V55" s="12">
        <v>46234</v>
      </c>
      <c r="W55" s="5" t="s">
        <v>873</v>
      </c>
      <c r="X55" s="5" t="s">
        <v>1135</v>
      </c>
      <c r="Y55" s="5" t="s">
        <v>1140</v>
      </c>
      <c r="Z55" s="5" t="s">
        <v>1967</v>
      </c>
    </row>
    <row r="56" spans="1:26" ht="88" customHeight="1"/>
    <row r="57" spans="1:26" ht="88" customHeight="1"/>
    <row r="58" spans="1:26" ht="88" customHeight="1"/>
    <row r="59" spans="1:26" ht="88" customHeight="1"/>
    <row r="60" spans="1:26" ht="88" customHeight="1"/>
  </sheetData>
  <mergeCells count="3">
    <mergeCell ref="A1:Z1"/>
    <mergeCell ref="A2:Z2"/>
    <mergeCell ref="A3:Z3"/>
  </mergeCells>
  <conditionalFormatting sqref="J6:J55">
    <cfRule type="containsText" dxfId="37" priority="21" operator="containsText" text="Conforme"/>
    <cfRule type="containsText" dxfId="36" priority="22" operator="containsText" text="Parcial"/>
    <cfRule type="containsText" dxfId="35" priority="23" operator="containsText" text="No documentado"/>
    <cfRule type="containsText" dxfId="34" priority="24" operator="containsText" text="Brecha acreditada"/>
    <cfRule type="containsText" dxfId="33" priority="25" operator="containsText" text="Condicionado"/>
    <cfRule type="containsText" dxfId="32" priority="26" operator="containsText" text="No aplica"/>
  </conditionalFormatting>
  <conditionalFormatting sqref="T6:T55">
    <cfRule type="containsText" dxfId="31" priority="27" operator="containsText" text="Crítico"/>
    <cfRule type="containsText" dxfId="30" priority="28" operator="containsText" text="Alto"/>
    <cfRule type="containsText" dxfId="29" priority="29" operator="containsText" text="Medio"/>
    <cfRule type="containsText" dxfId="28" priority="30" operator="containsText" text="Bajo"/>
    <cfRule type="containsText" dxfId="27" priority="31" operator="containsText" text="No aplica"/>
  </conditionalFormatting>
  <dataValidations count="4">
    <dataValidation type="list" sqref="U6:U55" xr:uid="{00000000-0002-0000-0200-000000000000}">
      <formula1>"P0,P1,P2,P3"</formula1>
    </dataValidation>
    <dataValidation type="list" sqref="J6:J55" xr:uid="{00000000-0002-0000-0200-000001000000}">
      <formula1>"Conforme,Parcial,No documentado,Brecha acreditada,Condicionado,No aplica"</formula1>
    </dataValidation>
    <dataValidation type="whole" sqref="P6:Q55" xr:uid="{00000000-0002-0000-0200-000002000000}">
      <formula1>1</formula1>
      <formula2>5</formula2>
    </dataValidation>
    <dataValidation type="whole" sqref="R6:R55" xr:uid="{00000000-0002-0000-0200-000003000000}">
      <formula1>0</formula1>
      <formula2>4</formula2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8"/>
  <sheetViews>
    <sheetView showGridLines="0" topLeftCell="A28" zoomScale="75" workbookViewId="0">
      <selection sqref="A1:P1"/>
    </sheetView>
  </sheetViews>
  <sheetFormatPr baseColWidth="10" defaultColWidth="8.83203125" defaultRowHeight="15"/>
  <cols>
    <col min="1" max="1" width="12" customWidth="1"/>
    <col min="2" max="2" width="30" customWidth="1"/>
    <col min="3" max="3" width="15" customWidth="1"/>
    <col min="4" max="4" width="20" customWidth="1"/>
    <col min="5" max="5" width="40" customWidth="1"/>
    <col min="6" max="6" width="18" customWidth="1"/>
    <col min="7" max="8" width="20" customWidth="1"/>
    <col min="9" max="9" width="30" customWidth="1"/>
    <col min="10" max="10" width="28" customWidth="1"/>
    <col min="11" max="11" width="30" customWidth="1"/>
    <col min="12" max="12" width="16" customWidth="1"/>
    <col min="13" max="13" width="27" customWidth="1"/>
    <col min="14" max="15" width="14" customWidth="1"/>
    <col min="16" max="16" width="22" customWidth="1"/>
  </cols>
  <sheetData>
    <row r="1" spans="1:16" ht="34" customHeight="1">
      <c r="A1" s="112" t="s">
        <v>214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</row>
    <row r="2" spans="1:16" ht="30" customHeight="1">
      <c r="A2" s="113" t="s">
        <v>215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</row>
    <row r="3" spans="1:16" ht="30" customHeight="1">
      <c r="A3" s="114" t="s">
        <v>1968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1:16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36" customHeight="1">
      <c r="A5" s="18" t="s">
        <v>216</v>
      </c>
      <c r="B5" s="19" t="s">
        <v>217</v>
      </c>
      <c r="C5" s="19" t="s">
        <v>5</v>
      </c>
      <c r="D5" s="19" t="s">
        <v>218</v>
      </c>
      <c r="E5" s="19" t="s">
        <v>219</v>
      </c>
      <c r="F5" s="19" t="s">
        <v>220</v>
      </c>
      <c r="G5" s="19" t="s">
        <v>663</v>
      </c>
      <c r="H5" s="19" t="s">
        <v>221</v>
      </c>
      <c r="I5" s="19" t="s">
        <v>222</v>
      </c>
      <c r="J5" s="19" t="s">
        <v>223</v>
      </c>
      <c r="K5" s="19" t="s">
        <v>224</v>
      </c>
      <c r="L5" s="19" t="s">
        <v>29</v>
      </c>
      <c r="M5" s="19" t="s">
        <v>225</v>
      </c>
      <c r="N5" s="19" t="s">
        <v>1969</v>
      </c>
      <c r="O5" s="19" t="s">
        <v>1970</v>
      </c>
      <c r="P5" s="20" t="s">
        <v>226</v>
      </c>
    </row>
    <row r="6" spans="1:16" ht="62" customHeight="1">
      <c r="A6" s="4" t="s">
        <v>227</v>
      </c>
      <c r="B6" s="4" t="s">
        <v>228</v>
      </c>
      <c r="C6" s="4" t="s">
        <v>229</v>
      </c>
      <c r="D6" s="4" t="s">
        <v>230</v>
      </c>
      <c r="E6" s="4" t="s">
        <v>1971</v>
      </c>
      <c r="F6" s="4" t="s">
        <v>231</v>
      </c>
      <c r="G6" s="4" t="s">
        <v>232</v>
      </c>
      <c r="H6" s="4" t="s">
        <v>233</v>
      </c>
      <c r="I6" s="4" t="s">
        <v>234</v>
      </c>
      <c r="J6" s="4" t="s">
        <v>235</v>
      </c>
      <c r="K6" s="4" t="s">
        <v>1972</v>
      </c>
      <c r="L6" s="4" t="s">
        <v>236</v>
      </c>
      <c r="M6" s="4" t="s">
        <v>237</v>
      </c>
      <c r="N6" s="11">
        <v>46249</v>
      </c>
      <c r="O6" s="11">
        <v>46266</v>
      </c>
      <c r="P6" s="4" t="s">
        <v>238</v>
      </c>
    </row>
    <row r="7" spans="1:16" ht="62" customHeight="1">
      <c r="A7" s="5" t="s">
        <v>239</v>
      </c>
      <c r="B7" s="5" t="s">
        <v>240</v>
      </c>
      <c r="C7" s="5" t="s">
        <v>241</v>
      </c>
      <c r="D7" s="5" t="s">
        <v>230</v>
      </c>
      <c r="E7" s="5" t="s">
        <v>242</v>
      </c>
      <c r="F7" s="5" t="s">
        <v>243</v>
      </c>
      <c r="G7" s="5" t="s">
        <v>244</v>
      </c>
      <c r="H7" s="5" t="s">
        <v>233</v>
      </c>
      <c r="I7" s="5" t="s">
        <v>245</v>
      </c>
      <c r="J7" s="5" t="s">
        <v>246</v>
      </c>
      <c r="K7" s="5" t="s">
        <v>247</v>
      </c>
      <c r="L7" s="5" t="s">
        <v>236</v>
      </c>
      <c r="M7" s="5" t="s">
        <v>248</v>
      </c>
      <c r="N7" s="12">
        <v>46234</v>
      </c>
      <c r="O7" s="12">
        <v>46236</v>
      </c>
      <c r="P7" s="5" t="s">
        <v>249</v>
      </c>
    </row>
    <row r="8" spans="1:16" ht="62" customHeight="1">
      <c r="A8" s="5" t="s">
        <v>250</v>
      </c>
      <c r="B8" s="5" t="s">
        <v>251</v>
      </c>
      <c r="C8" s="5" t="s">
        <v>229</v>
      </c>
      <c r="D8" s="5" t="s">
        <v>230</v>
      </c>
      <c r="E8" s="5" t="s">
        <v>252</v>
      </c>
      <c r="F8" s="5" t="s">
        <v>253</v>
      </c>
      <c r="G8" s="5" t="s">
        <v>254</v>
      </c>
      <c r="H8" s="5" t="s">
        <v>233</v>
      </c>
      <c r="I8" s="5" t="s">
        <v>255</v>
      </c>
      <c r="J8" s="5" t="s">
        <v>256</v>
      </c>
      <c r="K8" s="5" t="s">
        <v>257</v>
      </c>
      <c r="L8" s="5" t="s">
        <v>236</v>
      </c>
      <c r="M8" s="5" t="s">
        <v>258</v>
      </c>
      <c r="N8" s="12">
        <v>46265</v>
      </c>
      <c r="O8" s="12">
        <v>46295</v>
      </c>
      <c r="P8" s="5" t="s">
        <v>259</v>
      </c>
    </row>
    <row r="9" spans="1:16" ht="62" customHeight="1">
      <c r="A9" s="5" t="s">
        <v>260</v>
      </c>
      <c r="B9" s="5" t="s">
        <v>261</v>
      </c>
      <c r="C9" s="5" t="s">
        <v>229</v>
      </c>
      <c r="D9" s="5" t="s">
        <v>230</v>
      </c>
      <c r="E9" s="5" t="s">
        <v>262</v>
      </c>
      <c r="F9" s="5" t="s">
        <v>263</v>
      </c>
      <c r="G9" s="5" t="s">
        <v>264</v>
      </c>
      <c r="H9" s="5" t="s">
        <v>244</v>
      </c>
      <c r="I9" s="5" t="s">
        <v>1973</v>
      </c>
      <c r="J9" s="5" t="s">
        <v>265</v>
      </c>
      <c r="K9" s="5" t="s">
        <v>266</v>
      </c>
      <c r="L9" s="5" t="s">
        <v>236</v>
      </c>
      <c r="M9" s="5" t="s">
        <v>267</v>
      </c>
      <c r="N9" s="12">
        <v>46265</v>
      </c>
      <c r="O9" s="12">
        <v>46266</v>
      </c>
      <c r="P9" s="5" t="s">
        <v>268</v>
      </c>
    </row>
    <row r="10" spans="1:16" ht="62" customHeight="1">
      <c r="A10" s="5" t="s">
        <v>269</v>
      </c>
      <c r="B10" s="5" t="s">
        <v>270</v>
      </c>
      <c r="C10" s="5" t="s">
        <v>229</v>
      </c>
      <c r="D10" s="5" t="s">
        <v>230</v>
      </c>
      <c r="E10" s="5" t="s">
        <v>271</v>
      </c>
      <c r="F10" s="5" t="s">
        <v>272</v>
      </c>
      <c r="G10" s="5" t="s">
        <v>273</v>
      </c>
      <c r="H10" s="5" t="s">
        <v>274</v>
      </c>
      <c r="I10" s="5" t="s">
        <v>275</v>
      </c>
      <c r="J10" s="5" t="s">
        <v>276</v>
      </c>
      <c r="K10" s="5" t="s">
        <v>277</v>
      </c>
      <c r="L10" s="5" t="s">
        <v>236</v>
      </c>
      <c r="M10" s="5" t="s">
        <v>278</v>
      </c>
      <c r="N10" s="12">
        <v>46295</v>
      </c>
      <c r="O10" s="12">
        <v>46418</v>
      </c>
      <c r="P10" s="5" t="s">
        <v>279</v>
      </c>
    </row>
    <row r="11" spans="1:16" ht="62" customHeight="1">
      <c r="A11" s="5" t="s">
        <v>280</v>
      </c>
      <c r="B11" s="5" t="s">
        <v>281</v>
      </c>
      <c r="C11" s="5" t="s">
        <v>241</v>
      </c>
      <c r="D11" s="5" t="s">
        <v>230</v>
      </c>
      <c r="E11" s="5" t="s">
        <v>282</v>
      </c>
      <c r="F11" s="5" t="s">
        <v>283</v>
      </c>
      <c r="G11" s="5" t="s">
        <v>1974</v>
      </c>
      <c r="H11" s="5" t="s">
        <v>284</v>
      </c>
      <c r="I11" s="5" t="s">
        <v>285</v>
      </c>
      <c r="J11" s="5" t="s">
        <v>286</v>
      </c>
      <c r="K11" s="5" t="s">
        <v>287</v>
      </c>
      <c r="L11" s="5" t="s">
        <v>236</v>
      </c>
      <c r="M11" s="5" t="s">
        <v>288</v>
      </c>
      <c r="N11" s="12">
        <v>46295</v>
      </c>
      <c r="O11" s="12">
        <v>46326</v>
      </c>
      <c r="P11" s="5" t="s">
        <v>289</v>
      </c>
    </row>
    <row r="12" spans="1:16" ht="62" customHeight="1">
      <c r="A12" s="5" t="s">
        <v>290</v>
      </c>
      <c r="B12" s="5" t="s">
        <v>291</v>
      </c>
      <c r="C12" s="5" t="s">
        <v>292</v>
      </c>
      <c r="D12" s="5" t="s">
        <v>293</v>
      </c>
      <c r="E12" s="5" t="s">
        <v>294</v>
      </c>
      <c r="F12" s="5" t="s">
        <v>295</v>
      </c>
      <c r="G12" s="5" t="s">
        <v>296</v>
      </c>
      <c r="H12" s="5" t="s">
        <v>297</v>
      </c>
      <c r="I12" s="5" t="s">
        <v>298</v>
      </c>
      <c r="J12" s="5" t="s">
        <v>299</v>
      </c>
      <c r="K12" s="5" t="s">
        <v>300</v>
      </c>
      <c r="L12" s="5" t="s">
        <v>236</v>
      </c>
      <c r="M12" s="5" t="s">
        <v>301</v>
      </c>
      <c r="N12" s="12">
        <v>46234</v>
      </c>
      <c r="O12" s="12">
        <v>46236</v>
      </c>
      <c r="P12" s="5" t="s">
        <v>302</v>
      </c>
    </row>
    <row r="13" spans="1:16" ht="62" customHeight="1">
      <c r="A13" s="5" t="s">
        <v>303</v>
      </c>
      <c r="B13" s="5" t="s">
        <v>304</v>
      </c>
      <c r="C13" s="5" t="s">
        <v>305</v>
      </c>
      <c r="D13" s="5" t="s">
        <v>293</v>
      </c>
      <c r="E13" s="5" t="s">
        <v>306</v>
      </c>
      <c r="F13" s="5" t="s">
        <v>307</v>
      </c>
      <c r="G13" s="5" t="s">
        <v>308</v>
      </c>
      <c r="H13" s="5" t="s">
        <v>297</v>
      </c>
      <c r="I13" s="5" t="s">
        <v>309</v>
      </c>
      <c r="J13" s="5" t="s">
        <v>310</v>
      </c>
      <c r="K13" s="5" t="s">
        <v>311</v>
      </c>
      <c r="L13" s="5" t="s">
        <v>236</v>
      </c>
      <c r="M13" s="5" t="s">
        <v>312</v>
      </c>
      <c r="N13" s="12">
        <v>46296</v>
      </c>
      <c r="O13" s="12">
        <v>46326</v>
      </c>
      <c r="P13" s="5" t="s">
        <v>238</v>
      </c>
    </row>
    <row r="14" spans="1:16" ht="62" customHeight="1">
      <c r="A14" s="5" t="s">
        <v>313</v>
      </c>
      <c r="B14" s="5" t="s">
        <v>314</v>
      </c>
      <c r="C14" s="5" t="s">
        <v>315</v>
      </c>
      <c r="D14" s="5" t="s">
        <v>293</v>
      </c>
      <c r="E14" s="5" t="s">
        <v>316</v>
      </c>
      <c r="F14" s="5" t="s">
        <v>317</v>
      </c>
      <c r="G14" s="5" t="s">
        <v>318</v>
      </c>
      <c r="H14" s="5" t="s">
        <v>319</v>
      </c>
      <c r="I14" s="5" t="s">
        <v>320</v>
      </c>
      <c r="J14" s="5" t="s">
        <v>321</v>
      </c>
      <c r="K14" s="5" t="s">
        <v>322</v>
      </c>
      <c r="L14" s="5" t="s">
        <v>236</v>
      </c>
      <c r="M14" s="5" t="s">
        <v>323</v>
      </c>
      <c r="N14" s="12">
        <v>46234</v>
      </c>
      <c r="O14" s="12">
        <v>46236</v>
      </c>
      <c r="P14" s="5" t="s">
        <v>302</v>
      </c>
    </row>
    <row r="15" spans="1:16" ht="62" customHeight="1">
      <c r="A15" s="5" t="s">
        <v>324</v>
      </c>
      <c r="B15" s="5" t="s">
        <v>325</v>
      </c>
      <c r="C15" s="5" t="s">
        <v>292</v>
      </c>
      <c r="D15" s="5" t="s">
        <v>326</v>
      </c>
      <c r="E15" s="5" t="s">
        <v>327</v>
      </c>
      <c r="F15" s="5" t="s">
        <v>328</v>
      </c>
      <c r="G15" s="5" t="s">
        <v>329</v>
      </c>
      <c r="H15" s="5" t="s">
        <v>330</v>
      </c>
      <c r="I15" s="5" t="s">
        <v>331</v>
      </c>
      <c r="J15" s="5" t="s">
        <v>332</v>
      </c>
      <c r="K15" s="5" t="s">
        <v>333</v>
      </c>
      <c r="L15" s="5" t="s">
        <v>236</v>
      </c>
      <c r="M15" s="5" t="s">
        <v>334</v>
      </c>
      <c r="N15" s="12">
        <v>46326</v>
      </c>
      <c r="O15" s="12">
        <v>46387</v>
      </c>
      <c r="P15" s="5" t="s">
        <v>335</v>
      </c>
    </row>
    <row r="16" spans="1:16" ht="62" customHeight="1">
      <c r="A16" s="5" t="s">
        <v>336</v>
      </c>
      <c r="B16" s="5" t="s">
        <v>1975</v>
      </c>
      <c r="C16" s="5" t="s">
        <v>305</v>
      </c>
      <c r="D16" s="5" t="s">
        <v>326</v>
      </c>
      <c r="E16" s="5" t="s">
        <v>1976</v>
      </c>
      <c r="F16" s="5" t="s">
        <v>337</v>
      </c>
      <c r="G16" s="5" t="s">
        <v>329</v>
      </c>
      <c r="H16" s="5" t="s">
        <v>330</v>
      </c>
      <c r="I16" s="5" t="s">
        <v>338</v>
      </c>
      <c r="J16" s="5" t="s">
        <v>339</v>
      </c>
      <c r="K16" s="5" t="s">
        <v>340</v>
      </c>
      <c r="L16" s="5" t="s">
        <v>236</v>
      </c>
      <c r="M16" s="5" t="s">
        <v>341</v>
      </c>
      <c r="N16" s="12">
        <v>46326</v>
      </c>
      <c r="O16" s="12">
        <v>46387</v>
      </c>
      <c r="P16" s="5" t="s">
        <v>342</v>
      </c>
    </row>
    <row r="17" spans="1:16" ht="62" customHeight="1">
      <c r="A17" s="5" t="s">
        <v>343</v>
      </c>
      <c r="B17" s="5" t="s">
        <v>344</v>
      </c>
      <c r="C17" s="5" t="s">
        <v>315</v>
      </c>
      <c r="D17" s="5" t="s">
        <v>326</v>
      </c>
      <c r="E17" s="5" t="s">
        <v>345</v>
      </c>
      <c r="F17" s="5" t="s">
        <v>337</v>
      </c>
      <c r="G17" s="5" t="s">
        <v>346</v>
      </c>
      <c r="H17" s="5" t="s">
        <v>347</v>
      </c>
      <c r="I17" s="5" t="s">
        <v>1977</v>
      </c>
      <c r="J17" s="5" t="s">
        <v>348</v>
      </c>
      <c r="K17" s="5" t="s">
        <v>349</v>
      </c>
      <c r="L17" s="5" t="s">
        <v>236</v>
      </c>
      <c r="M17" s="5" t="s">
        <v>350</v>
      </c>
      <c r="N17" s="12">
        <v>46326</v>
      </c>
      <c r="O17" s="12">
        <v>46387</v>
      </c>
      <c r="P17" s="5" t="s">
        <v>351</v>
      </c>
    </row>
    <row r="18" spans="1:16" ht="62" customHeight="1">
      <c r="A18" s="5" t="s">
        <v>352</v>
      </c>
      <c r="B18" s="5" t="s">
        <v>353</v>
      </c>
      <c r="C18" s="5" t="s">
        <v>241</v>
      </c>
      <c r="D18" s="5" t="s">
        <v>354</v>
      </c>
      <c r="E18" s="5" t="s">
        <v>355</v>
      </c>
      <c r="F18" s="5" t="s">
        <v>356</v>
      </c>
      <c r="G18" s="5" t="s">
        <v>1978</v>
      </c>
      <c r="H18" s="5" t="s">
        <v>233</v>
      </c>
      <c r="I18" s="5" t="s">
        <v>357</v>
      </c>
      <c r="J18" s="5" t="s">
        <v>358</v>
      </c>
      <c r="K18" s="5" t="s">
        <v>359</v>
      </c>
      <c r="L18" s="5" t="s">
        <v>236</v>
      </c>
      <c r="M18" s="5" t="s">
        <v>360</v>
      </c>
      <c r="N18" s="12">
        <v>46356</v>
      </c>
      <c r="O18" s="12">
        <v>46418</v>
      </c>
      <c r="P18" s="5" t="s">
        <v>1979</v>
      </c>
    </row>
    <row r="19" spans="1:16" ht="62" customHeight="1">
      <c r="A19" s="5" t="s">
        <v>361</v>
      </c>
      <c r="B19" s="5" t="s">
        <v>362</v>
      </c>
      <c r="C19" s="5" t="s">
        <v>292</v>
      </c>
      <c r="D19" s="5" t="s">
        <v>230</v>
      </c>
      <c r="E19" s="5" t="s">
        <v>363</v>
      </c>
      <c r="F19" s="5" t="s">
        <v>364</v>
      </c>
      <c r="G19" s="5" t="s">
        <v>365</v>
      </c>
      <c r="H19" s="5" t="s">
        <v>366</v>
      </c>
      <c r="I19" s="5" t="s">
        <v>367</v>
      </c>
      <c r="J19" s="5" t="s">
        <v>368</v>
      </c>
      <c r="K19" s="5" t="s">
        <v>369</v>
      </c>
      <c r="L19" s="5" t="s">
        <v>236</v>
      </c>
      <c r="M19" s="5" t="s">
        <v>370</v>
      </c>
      <c r="N19" s="12">
        <v>46280</v>
      </c>
      <c r="O19" s="12">
        <v>46356</v>
      </c>
      <c r="P19" s="5" t="s">
        <v>371</v>
      </c>
    </row>
    <row r="20" spans="1:16" ht="62" customHeight="1">
      <c r="A20" s="5" t="s">
        <v>372</v>
      </c>
      <c r="B20" s="5" t="s">
        <v>373</v>
      </c>
      <c r="C20" s="5" t="s">
        <v>305</v>
      </c>
      <c r="D20" s="5" t="s">
        <v>230</v>
      </c>
      <c r="E20" s="5" t="s">
        <v>374</v>
      </c>
      <c r="F20" s="5" t="s">
        <v>364</v>
      </c>
      <c r="G20" s="5" t="s">
        <v>375</v>
      </c>
      <c r="H20" s="5" t="s">
        <v>366</v>
      </c>
      <c r="I20" s="5" t="s">
        <v>376</v>
      </c>
      <c r="J20" s="5" t="s">
        <v>377</v>
      </c>
      <c r="K20" s="5" t="s">
        <v>378</v>
      </c>
      <c r="L20" s="5" t="s">
        <v>236</v>
      </c>
      <c r="M20" s="5" t="s">
        <v>370</v>
      </c>
      <c r="N20" s="12">
        <v>46280</v>
      </c>
      <c r="O20" s="12">
        <v>46371</v>
      </c>
      <c r="P20" s="5" t="s">
        <v>371</v>
      </c>
    </row>
    <row r="21" spans="1:16" ht="62" customHeight="1">
      <c r="A21" s="5" t="s">
        <v>379</v>
      </c>
      <c r="B21" s="5" t="s">
        <v>380</v>
      </c>
      <c r="C21" s="5" t="s">
        <v>315</v>
      </c>
      <c r="D21" s="5" t="s">
        <v>230</v>
      </c>
      <c r="E21" s="5" t="s">
        <v>381</v>
      </c>
      <c r="F21" s="5" t="s">
        <v>364</v>
      </c>
      <c r="G21" s="5" t="s">
        <v>318</v>
      </c>
      <c r="H21" s="5" t="s">
        <v>366</v>
      </c>
      <c r="I21" s="5" t="s">
        <v>382</v>
      </c>
      <c r="J21" s="5" t="s">
        <v>383</v>
      </c>
      <c r="K21" s="5" t="s">
        <v>384</v>
      </c>
      <c r="L21" s="5" t="s">
        <v>236</v>
      </c>
      <c r="M21" s="5" t="s">
        <v>370</v>
      </c>
      <c r="N21" s="12">
        <v>46295</v>
      </c>
      <c r="O21" s="12">
        <v>46387</v>
      </c>
      <c r="P21" s="5" t="s">
        <v>371</v>
      </c>
    </row>
    <row r="22" spans="1:16" ht="62" customHeight="1">
      <c r="A22" s="5" t="s">
        <v>385</v>
      </c>
      <c r="B22" s="5" t="s">
        <v>1980</v>
      </c>
      <c r="C22" s="5" t="s">
        <v>386</v>
      </c>
      <c r="D22" s="5" t="s">
        <v>230</v>
      </c>
      <c r="E22" s="5" t="s">
        <v>387</v>
      </c>
      <c r="F22" s="5" t="s">
        <v>388</v>
      </c>
      <c r="G22" s="5" t="s">
        <v>1776</v>
      </c>
      <c r="H22" s="5" t="s">
        <v>389</v>
      </c>
      <c r="I22" s="5" t="s">
        <v>1981</v>
      </c>
      <c r="J22" s="5" t="s">
        <v>390</v>
      </c>
      <c r="K22" s="5" t="s">
        <v>391</v>
      </c>
      <c r="L22" s="5" t="s">
        <v>236</v>
      </c>
      <c r="M22" s="5" t="s">
        <v>392</v>
      </c>
      <c r="N22" s="12">
        <v>46265</v>
      </c>
      <c r="O22" s="12">
        <v>46266</v>
      </c>
      <c r="P22" s="5" t="s">
        <v>238</v>
      </c>
    </row>
    <row r="23" spans="1:16" ht="62" customHeight="1">
      <c r="A23" s="5" t="s">
        <v>393</v>
      </c>
      <c r="B23" s="5" t="s">
        <v>394</v>
      </c>
      <c r="C23" s="5" t="s">
        <v>395</v>
      </c>
      <c r="D23" s="5" t="s">
        <v>293</v>
      </c>
      <c r="E23" s="5" t="s">
        <v>396</v>
      </c>
      <c r="F23" s="5" t="s">
        <v>397</v>
      </c>
      <c r="G23" s="5" t="s">
        <v>398</v>
      </c>
      <c r="H23" s="5" t="s">
        <v>399</v>
      </c>
      <c r="I23" s="5" t="s">
        <v>400</v>
      </c>
      <c r="J23" s="5" t="s">
        <v>401</v>
      </c>
      <c r="K23" s="5" t="s">
        <v>402</v>
      </c>
      <c r="L23" s="5" t="s">
        <v>236</v>
      </c>
      <c r="M23" s="5" t="s">
        <v>403</v>
      </c>
      <c r="N23" s="12">
        <v>46265</v>
      </c>
      <c r="O23" s="12">
        <v>46446</v>
      </c>
      <c r="P23" s="5" t="s">
        <v>404</v>
      </c>
    </row>
    <row r="24" spans="1:16" ht="62" customHeight="1">
      <c r="A24" s="5" t="s">
        <v>405</v>
      </c>
      <c r="B24" s="5" t="s">
        <v>406</v>
      </c>
      <c r="C24" s="5" t="s">
        <v>407</v>
      </c>
      <c r="D24" s="5" t="s">
        <v>230</v>
      </c>
      <c r="E24" s="5" t="s">
        <v>408</v>
      </c>
      <c r="F24" s="5" t="s">
        <v>409</v>
      </c>
      <c r="G24" s="5" t="s">
        <v>410</v>
      </c>
      <c r="H24" s="5" t="s">
        <v>411</v>
      </c>
      <c r="I24" s="5" t="s">
        <v>412</v>
      </c>
      <c r="J24" s="5" t="s">
        <v>413</v>
      </c>
      <c r="K24" s="5" t="s">
        <v>414</v>
      </c>
      <c r="L24" s="5" t="s">
        <v>236</v>
      </c>
      <c r="M24" s="5" t="s">
        <v>415</v>
      </c>
      <c r="N24" s="12">
        <v>46234</v>
      </c>
      <c r="O24" s="12">
        <v>46236</v>
      </c>
      <c r="P24" s="5" t="s">
        <v>416</v>
      </c>
    </row>
    <row r="25" spans="1:16" ht="62" customHeight="1">
      <c r="A25" s="5" t="s">
        <v>417</v>
      </c>
      <c r="B25" s="5" t="s">
        <v>418</v>
      </c>
      <c r="C25" s="5" t="s">
        <v>419</v>
      </c>
      <c r="D25" s="5" t="s">
        <v>293</v>
      </c>
      <c r="E25" s="5" t="s">
        <v>420</v>
      </c>
      <c r="F25" s="5" t="s">
        <v>421</v>
      </c>
      <c r="G25" s="5" t="s">
        <v>308</v>
      </c>
      <c r="H25" s="5" t="s">
        <v>422</v>
      </c>
      <c r="I25" s="5" t="s">
        <v>423</v>
      </c>
      <c r="J25" s="5" t="s">
        <v>424</v>
      </c>
      <c r="K25" s="5" t="s">
        <v>1982</v>
      </c>
      <c r="L25" s="5" t="s">
        <v>236</v>
      </c>
      <c r="M25" s="5" t="s">
        <v>425</v>
      </c>
      <c r="N25" s="12">
        <v>46234</v>
      </c>
      <c r="O25" s="12">
        <v>46326</v>
      </c>
      <c r="P25" s="5" t="s">
        <v>426</v>
      </c>
    </row>
    <row r="26" spans="1:16" ht="62" customHeight="1">
      <c r="A26" s="5" t="s">
        <v>427</v>
      </c>
      <c r="B26" s="5" t="s">
        <v>428</v>
      </c>
      <c r="C26" s="5" t="s">
        <v>229</v>
      </c>
      <c r="D26" s="5" t="s">
        <v>429</v>
      </c>
      <c r="E26" s="5" t="s">
        <v>1983</v>
      </c>
      <c r="F26" s="5" t="s">
        <v>430</v>
      </c>
      <c r="G26" s="5" t="s">
        <v>431</v>
      </c>
      <c r="H26" s="5" t="s">
        <v>432</v>
      </c>
      <c r="I26" s="5" t="s">
        <v>1984</v>
      </c>
      <c r="J26" s="5" t="s">
        <v>433</v>
      </c>
      <c r="K26" s="5" t="s">
        <v>434</v>
      </c>
      <c r="L26" s="5" t="s">
        <v>236</v>
      </c>
      <c r="M26" s="5" t="s">
        <v>435</v>
      </c>
      <c r="N26" s="12">
        <v>46326</v>
      </c>
      <c r="O26" s="12">
        <v>46371</v>
      </c>
      <c r="P26" s="5" t="s">
        <v>1985</v>
      </c>
    </row>
    <row r="27" spans="1:16" ht="62" customHeight="1">
      <c r="A27" s="5" t="s">
        <v>436</v>
      </c>
      <c r="B27" s="5" t="s">
        <v>437</v>
      </c>
      <c r="C27" s="5" t="s">
        <v>241</v>
      </c>
      <c r="D27" s="5" t="s">
        <v>429</v>
      </c>
      <c r="E27" s="5" t="s">
        <v>438</v>
      </c>
      <c r="F27" s="5" t="s">
        <v>439</v>
      </c>
      <c r="G27" s="5" t="s">
        <v>440</v>
      </c>
      <c r="H27" s="5" t="s">
        <v>441</v>
      </c>
      <c r="I27" s="5" t="s">
        <v>1986</v>
      </c>
      <c r="J27" s="5" t="s">
        <v>442</v>
      </c>
      <c r="K27" s="5" t="s">
        <v>443</v>
      </c>
      <c r="L27" s="5" t="s">
        <v>236</v>
      </c>
      <c r="M27" s="5" t="s">
        <v>444</v>
      </c>
      <c r="N27" s="12">
        <v>46265</v>
      </c>
      <c r="O27" s="12">
        <v>46326</v>
      </c>
      <c r="P27" s="5" t="s">
        <v>445</v>
      </c>
    </row>
    <row r="28" spans="1:16" ht="62" customHeight="1">
      <c r="A28" s="5" t="s">
        <v>446</v>
      </c>
      <c r="B28" s="5" t="s">
        <v>447</v>
      </c>
      <c r="C28" s="5" t="s">
        <v>448</v>
      </c>
      <c r="D28" s="5" t="s">
        <v>230</v>
      </c>
      <c r="E28" s="5" t="s">
        <v>449</v>
      </c>
      <c r="F28" s="5" t="s">
        <v>450</v>
      </c>
      <c r="G28" s="5" t="s">
        <v>451</v>
      </c>
      <c r="H28" s="5" t="s">
        <v>452</v>
      </c>
      <c r="I28" s="5" t="s">
        <v>453</v>
      </c>
      <c r="J28" s="5" t="s">
        <v>454</v>
      </c>
      <c r="K28" s="5" t="s">
        <v>455</v>
      </c>
      <c r="L28" s="5" t="s">
        <v>236</v>
      </c>
      <c r="M28" s="5" t="s">
        <v>456</v>
      </c>
      <c r="N28" s="12">
        <v>46249</v>
      </c>
      <c r="O28" s="12">
        <v>46295</v>
      </c>
      <c r="P28" s="5" t="s">
        <v>457</v>
      </c>
    </row>
    <row r="29" spans="1:16" ht="62" customHeight="1">
      <c r="A29" s="5" t="s">
        <v>458</v>
      </c>
      <c r="B29" s="5" t="s">
        <v>459</v>
      </c>
      <c r="C29" s="5" t="s">
        <v>241</v>
      </c>
      <c r="D29" s="5" t="s">
        <v>293</v>
      </c>
      <c r="E29" s="5" t="s">
        <v>460</v>
      </c>
      <c r="F29" s="5" t="s">
        <v>461</v>
      </c>
      <c r="G29" s="5" t="s">
        <v>330</v>
      </c>
      <c r="H29" s="5" t="s">
        <v>462</v>
      </c>
      <c r="I29" s="5" t="s">
        <v>463</v>
      </c>
      <c r="J29" s="5" t="s">
        <v>464</v>
      </c>
      <c r="K29" s="5" t="s">
        <v>465</v>
      </c>
      <c r="L29" s="5" t="s">
        <v>236</v>
      </c>
      <c r="M29" s="5" t="s">
        <v>466</v>
      </c>
      <c r="N29" s="12">
        <v>46295</v>
      </c>
      <c r="O29" s="12">
        <v>46356</v>
      </c>
      <c r="P29" s="5" t="s">
        <v>467</v>
      </c>
    </row>
    <row r="30" spans="1:16" ht="62" customHeight="1">
      <c r="A30" s="5" t="s">
        <v>468</v>
      </c>
      <c r="B30" s="5" t="s">
        <v>469</v>
      </c>
      <c r="C30" s="5" t="s">
        <v>470</v>
      </c>
      <c r="D30" s="5" t="s">
        <v>230</v>
      </c>
      <c r="E30" s="5" t="s">
        <v>471</v>
      </c>
      <c r="F30" s="5" t="s">
        <v>364</v>
      </c>
      <c r="G30" s="5" t="s">
        <v>472</v>
      </c>
      <c r="H30" s="5" t="s">
        <v>473</v>
      </c>
      <c r="I30" s="5" t="s">
        <v>474</v>
      </c>
      <c r="J30" s="5" t="s">
        <v>475</v>
      </c>
      <c r="K30" s="5" t="s">
        <v>476</v>
      </c>
      <c r="L30" s="5" t="s">
        <v>236</v>
      </c>
      <c r="M30" s="5" t="s">
        <v>477</v>
      </c>
      <c r="N30" s="12">
        <v>46295</v>
      </c>
      <c r="O30" s="12">
        <v>46387</v>
      </c>
      <c r="P30" s="5" t="s">
        <v>478</v>
      </c>
    </row>
    <row r="31" spans="1:16" ht="62" customHeight="1">
      <c r="A31" s="5" t="s">
        <v>479</v>
      </c>
      <c r="B31" s="5" t="s">
        <v>480</v>
      </c>
      <c r="C31" s="5" t="s">
        <v>229</v>
      </c>
      <c r="D31" s="5" t="s">
        <v>293</v>
      </c>
      <c r="E31" s="5" t="s">
        <v>481</v>
      </c>
      <c r="F31" s="5" t="s">
        <v>337</v>
      </c>
      <c r="G31" s="5" t="s">
        <v>431</v>
      </c>
      <c r="H31" s="5" t="s">
        <v>1987</v>
      </c>
      <c r="I31" s="5" t="s">
        <v>1988</v>
      </c>
      <c r="J31" s="5" t="s">
        <v>482</v>
      </c>
      <c r="K31" s="5" t="s">
        <v>483</v>
      </c>
      <c r="L31" s="5" t="s">
        <v>236</v>
      </c>
      <c r="M31" s="5" t="s">
        <v>484</v>
      </c>
      <c r="N31" s="12">
        <v>46326</v>
      </c>
      <c r="O31" s="12">
        <v>46418</v>
      </c>
      <c r="P31" s="5" t="s">
        <v>485</v>
      </c>
    </row>
    <row r="32" spans="1:16" ht="62" customHeight="1">
      <c r="A32" s="5" t="s">
        <v>486</v>
      </c>
      <c r="B32" s="5" t="s">
        <v>487</v>
      </c>
      <c r="C32" s="5" t="s">
        <v>229</v>
      </c>
      <c r="D32" s="5" t="s">
        <v>488</v>
      </c>
      <c r="E32" s="5" t="s">
        <v>489</v>
      </c>
      <c r="F32" s="5" t="s">
        <v>490</v>
      </c>
      <c r="G32" s="5" t="s">
        <v>491</v>
      </c>
      <c r="H32" s="5" t="s">
        <v>233</v>
      </c>
      <c r="I32" s="5" t="s">
        <v>492</v>
      </c>
      <c r="J32" s="5" t="s">
        <v>493</v>
      </c>
      <c r="K32" s="5" t="s">
        <v>494</v>
      </c>
      <c r="L32" s="5" t="s">
        <v>236</v>
      </c>
      <c r="M32" s="5" t="s">
        <v>495</v>
      </c>
      <c r="N32" s="12">
        <v>46356</v>
      </c>
      <c r="O32" s="12">
        <v>46477</v>
      </c>
      <c r="P32" s="5" t="s">
        <v>1989</v>
      </c>
    </row>
    <row r="33" spans="1:16" ht="62" customHeight="1">
      <c r="A33" s="5" t="s">
        <v>496</v>
      </c>
      <c r="B33" s="5" t="s">
        <v>497</v>
      </c>
      <c r="C33" s="5" t="s">
        <v>229</v>
      </c>
      <c r="D33" s="5" t="s">
        <v>326</v>
      </c>
      <c r="E33" s="5" t="s">
        <v>1990</v>
      </c>
      <c r="F33" s="5" t="s">
        <v>498</v>
      </c>
      <c r="G33" s="5" t="s">
        <v>499</v>
      </c>
      <c r="H33" s="5" t="s">
        <v>500</v>
      </c>
      <c r="I33" s="5" t="s">
        <v>1991</v>
      </c>
      <c r="J33" s="5" t="s">
        <v>229</v>
      </c>
      <c r="K33" s="5" t="s">
        <v>1992</v>
      </c>
      <c r="L33" s="5" t="s">
        <v>236</v>
      </c>
      <c r="M33" s="5" t="s">
        <v>501</v>
      </c>
      <c r="N33" s="12">
        <v>46418</v>
      </c>
      <c r="O33" s="12">
        <v>46568</v>
      </c>
      <c r="P33" s="5" t="s">
        <v>502</v>
      </c>
    </row>
    <row r="34" spans="1:16" ht="62" customHeight="1">
      <c r="A34" s="5" t="s">
        <v>503</v>
      </c>
      <c r="B34" s="5" t="s">
        <v>504</v>
      </c>
      <c r="C34" s="5" t="s">
        <v>395</v>
      </c>
      <c r="D34" s="5" t="s">
        <v>230</v>
      </c>
      <c r="E34" s="5" t="s">
        <v>505</v>
      </c>
      <c r="F34" s="5" t="s">
        <v>506</v>
      </c>
      <c r="G34" s="5" t="s">
        <v>507</v>
      </c>
      <c r="H34" s="5" t="s">
        <v>452</v>
      </c>
      <c r="I34" s="5" t="s">
        <v>508</v>
      </c>
      <c r="J34" s="5" t="s">
        <v>509</v>
      </c>
      <c r="K34" s="5" t="s">
        <v>1993</v>
      </c>
      <c r="L34" s="5" t="s">
        <v>236</v>
      </c>
      <c r="M34" s="5" t="s">
        <v>510</v>
      </c>
      <c r="N34" s="12">
        <v>46265</v>
      </c>
      <c r="O34" s="12">
        <v>46295</v>
      </c>
      <c r="P34" s="5" t="s">
        <v>511</v>
      </c>
    </row>
    <row r="35" spans="1:16" ht="62" customHeight="1">
      <c r="A35" s="6" t="s">
        <v>512</v>
      </c>
      <c r="B35" s="6" t="s">
        <v>513</v>
      </c>
      <c r="C35" s="6" t="s">
        <v>229</v>
      </c>
      <c r="D35" s="6" t="s">
        <v>514</v>
      </c>
      <c r="E35" s="6" t="s">
        <v>515</v>
      </c>
      <c r="F35" s="6" t="s">
        <v>516</v>
      </c>
      <c r="G35" s="6" t="s">
        <v>232</v>
      </c>
      <c r="H35" s="6" t="s">
        <v>233</v>
      </c>
      <c r="I35" s="6" t="s">
        <v>517</v>
      </c>
      <c r="J35" s="6" t="s">
        <v>229</v>
      </c>
      <c r="K35" s="6" t="s">
        <v>1994</v>
      </c>
      <c r="L35" s="6" t="s">
        <v>236</v>
      </c>
      <c r="M35" s="6" t="s">
        <v>518</v>
      </c>
      <c r="N35" s="13">
        <v>46249</v>
      </c>
      <c r="O35" s="13">
        <v>46266</v>
      </c>
      <c r="P35" s="6" t="s">
        <v>519</v>
      </c>
    </row>
    <row r="36" spans="1:16" ht="58" customHeight="1">
      <c r="A36" s="6" t="s">
        <v>520</v>
      </c>
      <c r="B36" s="6" t="s">
        <v>521</v>
      </c>
      <c r="C36" s="6" t="s">
        <v>522</v>
      </c>
      <c r="D36" s="6" t="s">
        <v>293</v>
      </c>
      <c r="E36" s="6" t="s">
        <v>523</v>
      </c>
      <c r="F36" s="6" t="s">
        <v>524</v>
      </c>
      <c r="G36" s="6" t="s">
        <v>1995</v>
      </c>
      <c r="H36" s="6" t="s">
        <v>525</v>
      </c>
      <c r="I36" s="6" t="s">
        <v>526</v>
      </c>
      <c r="J36" s="6" t="s">
        <v>527</v>
      </c>
      <c r="K36" s="6" t="s">
        <v>528</v>
      </c>
      <c r="L36" s="6" t="s">
        <v>236</v>
      </c>
      <c r="M36" s="6" t="s">
        <v>529</v>
      </c>
      <c r="N36" s="13">
        <v>46265</v>
      </c>
      <c r="O36" s="13">
        <v>46295</v>
      </c>
      <c r="P36" s="6" t="s">
        <v>1996</v>
      </c>
    </row>
    <row r="37" spans="1:16" ht="54" customHeight="1">
      <c r="A37" s="6" t="s">
        <v>530</v>
      </c>
      <c r="B37" s="6" t="s">
        <v>531</v>
      </c>
      <c r="C37" s="6" t="s">
        <v>229</v>
      </c>
      <c r="D37" s="6" t="s">
        <v>532</v>
      </c>
      <c r="E37" s="6" t="s">
        <v>533</v>
      </c>
      <c r="F37" s="6" t="s">
        <v>534</v>
      </c>
      <c r="G37" s="6" t="s">
        <v>535</v>
      </c>
      <c r="H37" s="6" t="s">
        <v>536</v>
      </c>
      <c r="I37" s="6" t="s">
        <v>537</v>
      </c>
      <c r="J37" s="6" t="s">
        <v>538</v>
      </c>
      <c r="K37" s="6" t="s">
        <v>539</v>
      </c>
      <c r="L37" s="6" t="s">
        <v>236</v>
      </c>
      <c r="M37" s="6" t="s">
        <v>540</v>
      </c>
      <c r="N37" s="13">
        <v>46249</v>
      </c>
      <c r="O37" s="13">
        <v>46266</v>
      </c>
      <c r="P37" s="6" t="s">
        <v>541</v>
      </c>
    </row>
    <row r="38" spans="1:16" ht="54" customHeight="1">
      <c r="A38" s="6" t="s">
        <v>542</v>
      </c>
      <c r="B38" s="6" t="s">
        <v>543</v>
      </c>
      <c r="C38" s="6" t="s">
        <v>229</v>
      </c>
      <c r="D38" s="6" t="s">
        <v>532</v>
      </c>
      <c r="E38" s="6" t="s">
        <v>544</v>
      </c>
      <c r="F38" s="6" t="s">
        <v>545</v>
      </c>
      <c r="G38" s="6" t="s">
        <v>546</v>
      </c>
      <c r="H38" s="6" t="s">
        <v>547</v>
      </c>
      <c r="I38" s="6" t="s">
        <v>548</v>
      </c>
      <c r="J38" s="6" t="s">
        <v>549</v>
      </c>
      <c r="K38" s="6" t="s">
        <v>550</v>
      </c>
      <c r="L38" s="6" t="s">
        <v>236</v>
      </c>
      <c r="M38" s="6" t="s">
        <v>551</v>
      </c>
      <c r="N38" s="13">
        <v>46266</v>
      </c>
      <c r="O38" s="13">
        <v>46326</v>
      </c>
      <c r="P38" s="6" t="s">
        <v>552</v>
      </c>
    </row>
  </sheetData>
  <mergeCells count="3">
    <mergeCell ref="A1:P1"/>
    <mergeCell ref="A2:P2"/>
    <mergeCell ref="A3:P3"/>
  </mergeCells>
  <conditionalFormatting sqref="L6:L38">
    <cfRule type="containsText" dxfId="26" priority="1" operator="containsText" text="Diseño pendiente"/>
    <cfRule type="containsText" dxfId="25" priority="2" operator="containsText" text="En diseño"/>
    <cfRule type="containsText" dxfId="24" priority="3" operator="containsText" text="Diseñado"/>
    <cfRule type="containsText" dxfId="23" priority="5" operator="containsText" text="Operativo"/>
    <cfRule type="containsText" dxfId="22" priority="6" operator="containsText" text="Efectivo"/>
    <cfRule type="containsText" dxfId="21" priority="7" operator="containsText" text="No efectivo"/>
    <cfRule type="containsText" dxfId="20" priority="8" operator="containsText" text="Retirado"/>
  </conditionalFormatting>
  <dataValidations count="1">
    <dataValidation type="list" sqref="L6:L38" xr:uid="{00000000-0002-0000-0300-000000000000}">
      <formula1>"Diseño pendiente,En diseño,Diseñado,En implantación,Operativo,Efectivo,No efectivo,Retirado"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42"/>
  <sheetViews>
    <sheetView showGridLines="0" topLeftCell="A5" zoomScale="75" workbookViewId="0">
      <selection sqref="A1:Y1"/>
    </sheetView>
  </sheetViews>
  <sheetFormatPr baseColWidth="10" defaultColWidth="8.83203125" defaultRowHeight="15"/>
  <cols>
    <col min="1" max="1" width="10" customWidth="1"/>
    <col min="2" max="2" width="20" customWidth="1"/>
    <col min="3" max="3" width="38" customWidth="1"/>
    <col min="4" max="4" width="14" customWidth="1"/>
    <col min="5" max="5" width="22" customWidth="1"/>
    <col min="6" max="6" width="14" customWidth="1"/>
    <col min="7" max="7" width="10" customWidth="1"/>
    <col min="8" max="9" width="13" customWidth="1"/>
    <col min="10" max="10" width="34" customWidth="1"/>
    <col min="11" max="11" width="11" customWidth="1"/>
    <col min="12" max="12" width="13" customWidth="1"/>
    <col min="13" max="24" width="10" customWidth="1"/>
  </cols>
  <sheetData>
    <row r="1" spans="1:25" ht="34" customHeight="1">
      <c r="A1" s="112" t="s">
        <v>553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25"/>
    </row>
    <row r="2" spans="1:25" ht="30" customHeight="1">
      <c r="A2" s="113" t="s">
        <v>1997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25"/>
    </row>
    <row r="3" spans="1:25" ht="34" customHeight="1">
      <c r="A3" s="114" t="s">
        <v>1998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25"/>
    </row>
    <row r="4" spans="1:25">
      <c r="A4" s="124" t="s">
        <v>554</v>
      </c>
      <c r="B4" s="124"/>
      <c r="C4" s="119" t="s">
        <v>555</v>
      </c>
      <c r="D4" s="119"/>
      <c r="E4" s="119" t="s">
        <v>556</v>
      </c>
      <c r="F4" s="119"/>
      <c r="G4" s="119" t="s">
        <v>557</v>
      </c>
      <c r="H4" s="119"/>
      <c r="I4" s="119" t="s">
        <v>558</v>
      </c>
      <c r="J4" s="119"/>
      <c r="K4" s="119" t="s">
        <v>559</v>
      </c>
      <c r="L4" s="119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5">
      <c r="A5" s="17"/>
      <c r="B5" s="17"/>
      <c r="C5" s="115">
        <f>COUNTA(A10:A41)</f>
        <v>32</v>
      </c>
      <c r="D5" s="116"/>
      <c r="E5" s="115">
        <f>COUNTIF(G10:G41,"P0")</f>
        <v>21</v>
      </c>
      <c r="F5" s="116"/>
      <c r="G5" s="115">
        <f>COUNTIF(L10:L41,"Vencida")</f>
        <v>0</v>
      </c>
      <c r="H5" s="116"/>
      <c r="I5" s="115">
        <f>COUNTIF(F10:F41,"Completada")</f>
        <v>0</v>
      </c>
      <c r="J5" s="116"/>
      <c r="K5" s="120">
        <f>IFERROR(COUNTIF(F10:F41,"Completada")/COUNTA(A10:A41),0)</f>
        <v>0</v>
      </c>
      <c r="L5" s="121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:25">
      <c r="A6" s="42" t="s">
        <v>1999</v>
      </c>
      <c r="B6" s="43">
        <v>46230</v>
      </c>
      <c r="C6" s="117"/>
      <c r="D6" s="118"/>
      <c r="E6" s="117"/>
      <c r="F6" s="118"/>
      <c r="G6" s="117"/>
      <c r="H6" s="118"/>
      <c r="I6" s="117"/>
      <c r="J6" s="118"/>
      <c r="K6" s="122"/>
      <c r="L6" s="123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spans="1: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21">
        <v>46204</v>
      </c>
      <c r="N8" s="22">
        <v>46235</v>
      </c>
      <c r="O8" s="22">
        <v>46266</v>
      </c>
      <c r="P8" s="22">
        <v>46296</v>
      </c>
      <c r="Q8" s="22">
        <v>46327</v>
      </c>
      <c r="R8" s="22">
        <v>46357</v>
      </c>
      <c r="S8" s="22">
        <v>46388</v>
      </c>
      <c r="T8" s="22">
        <v>46419</v>
      </c>
      <c r="U8" s="22">
        <v>46447</v>
      </c>
      <c r="V8" s="22">
        <v>46478</v>
      </c>
      <c r="W8" s="22">
        <v>46508</v>
      </c>
      <c r="X8" s="23">
        <v>46539</v>
      </c>
      <c r="Y8" s="44">
        <v>46569</v>
      </c>
    </row>
    <row r="9" spans="1:25" ht="36" customHeight="1">
      <c r="A9" s="18" t="s">
        <v>43</v>
      </c>
      <c r="B9" s="19" t="s">
        <v>560</v>
      </c>
      <c r="C9" s="19" t="s">
        <v>561</v>
      </c>
      <c r="D9" s="19" t="s">
        <v>44</v>
      </c>
      <c r="E9" s="19" t="s">
        <v>663</v>
      </c>
      <c r="F9" s="19" t="s">
        <v>29</v>
      </c>
      <c r="G9" s="19" t="s">
        <v>208</v>
      </c>
      <c r="H9" s="19" t="s">
        <v>562</v>
      </c>
      <c r="I9" s="19" t="s">
        <v>563</v>
      </c>
      <c r="J9" s="19" t="s">
        <v>564</v>
      </c>
      <c r="K9" s="19" t="s">
        <v>565</v>
      </c>
      <c r="L9" s="19" t="s">
        <v>2000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0"/>
    </row>
    <row r="10" spans="1:25" ht="54" customHeight="1">
      <c r="A10" s="4" t="s">
        <v>2001</v>
      </c>
      <c r="B10" s="4" t="s">
        <v>2002</v>
      </c>
      <c r="C10" s="4" t="s">
        <v>2003</v>
      </c>
      <c r="D10" s="4" t="s">
        <v>229</v>
      </c>
      <c r="E10" s="4" t="s">
        <v>628</v>
      </c>
      <c r="F10" s="4" t="s">
        <v>2004</v>
      </c>
      <c r="G10" s="4" t="s">
        <v>556</v>
      </c>
      <c r="H10" s="11">
        <v>46230</v>
      </c>
      <c r="I10" s="11">
        <v>46234</v>
      </c>
      <c r="J10" s="4" t="s">
        <v>2005</v>
      </c>
      <c r="K10" s="4" t="s">
        <v>35</v>
      </c>
      <c r="L10" s="40" t="str">
        <f t="shared" ref="L10:L41" si="0">IF(F10="Completada","Completada",IF(I10&lt;$B$6,"Vencida",IF(I10&lt;=$B$6+30,"Próx. 30d","En plazo")))</f>
        <v>Próx. 30d</v>
      </c>
      <c r="M10" s="45">
        <f t="shared" ref="M10:X19" si="1">IF(AND($H10&lt;=EOMONTH(M$8,0),$I10&gt;=M$8),1,"")</f>
        <v>1</v>
      </c>
      <c r="N10" s="45" t="str">
        <f t="shared" si="1"/>
        <v/>
      </c>
      <c r="O10" s="45" t="str">
        <f t="shared" si="1"/>
        <v/>
      </c>
      <c r="P10" s="45" t="str">
        <f t="shared" si="1"/>
        <v/>
      </c>
      <c r="Q10" s="45" t="str">
        <f t="shared" si="1"/>
        <v/>
      </c>
      <c r="R10" s="45" t="str">
        <f t="shared" si="1"/>
        <v/>
      </c>
      <c r="S10" s="45" t="str">
        <f t="shared" si="1"/>
        <v/>
      </c>
      <c r="T10" s="45" t="str">
        <f t="shared" si="1"/>
        <v/>
      </c>
      <c r="U10" s="45" t="str">
        <f t="shared" si="1"/>
        <v/>
      </c>
      <c r="V10" s="45" t="str">
        <f t="shared" si="1"/>
        <v/>
      </c>
      <c r="W10" s="45" t="str">
        <f t="shared" si="1"/>
        <v/>
      </c>
      <c r="X10" s="45" t="str">
        <f t="shared" si="1"/>
        <v/>
      </c>
      <c r="Y10" s="46" t="str">
        <f t="shared" ref="Y10:Y41" si="2">IF(AND($H10&lt;=EOMONTH(Y$8,0),$I10&gt;=Y$8),1,"")</f>
        <v/>
      </c>
    </row>
    <row r="11" spans="1:25" ht="54" customHeight="1">
      <c r="A11" s="5" t="s">
        <v>2006</v>
      </c>
      <c r="B11" s="5" t="s">
        <v>2007</v>
      </c>
      <c r="C11" s="5" t="s">
        <v>2008</v>
      </c>
      <c r="D11" s="5" t="s">
        <v>229</v>
      </c>
      <c r="E11" s="5" t="s">
        <v>232</v>
      </c>
      <c r="F11" s="5" t="s">
        <v>2004</v>
      </c>
      <c r="G11" s="5" t="s">
        <v>556</v>
      </c>
      <c r="H11" s="12">
        <v>46235</v>
      </c>
      <c r="I11" s="12">
        <v>46244</v>
      </c>
      <c r="J11" s="5" t="s">
        <v>2009</v>
      </c>
      <c r="K11" s="5" t="s">
        <v>35</v>
      </c>
      <c r="L11" s="41" t="str">
        <f t="shared" si="0"/>
        <v>Próx. 30d</v>
      </c>
      <c r="M11" s="47" t="str">
        <f t="shared" si="1"/>
        <v/>
      </c>
      <c r="N11" s="47">
        <f t="shared" si="1"/>
        <v>1</v>
      </c>
      <c r="O11" s="47" t="str">
        <f t="shared" si="1"/>
        <v/>
      </c>
      <c r="P11" s="47" t="str">
        <f t="shared" si="1"/>
        <v/>
      </c>
      <c r="Q11" s="47" t="str">
        <f t="shared" si="1"/>
        <v/>
      </c>
      <c r="R11" s="47" t="str">
        <f t="shared" si="1"/>
        <v/>
      </c>
      <c r="S11" s="47" t="str">
        <f t="shared" si="1"/>
        <v/>
      </c>
      <c r="T11" s="47" t="str">
        <f t="shared" si="1"/>
        <v/>
      </c>
      <c r="U11" s="47" t="str">
        <f t="shared" si="1"/>
        <v/>
      </c>
      <c r="V11" s="47" t="str">
        <f t="shared" si="1"/>
        <v/>
      </c>
      <c r="W11" s="47" t="str">
        <f t="shared" si="1"/>
        <v/>
      </c>
      <c r="X11" s="47" t="str">
        <f t="shared" si="1"/>
        <v/>
      </c>
      <c r="Y11" s="46" t="str">
        <f t="shared" si="2"/>
        <v/>
      </c>
    </row>
    <row r="12" spans="1:25" ht="54" customHeight="1">
      <c r="A12" s="5" t="s">
        <v>806</v>
      </c>
      <c r="B12" s="5" t="s">
        <v>2007</v>
      </c>
      <c r="C12" s="5" t="s">
        <v>2010</v>
      </c>
      <c r="D12" s="5" t="s">
        <v>229</v>
      </c>
      <c r="E12" s="5" t="s">
        <v>232</v>
      </c>
      <c r="F12" s="5" t="s">
        <v>2004</v>
      </c>
      <c r="G12" s="5" t="s">
        <v>556</v>
      </c>
      <c r="H12" s="12">
        <v>46235</v>
      </c>
      <c r="I12" s="12">
        <v>46249</v>
      </c>
      <c r="J12" s="5" t="s">
        <v>2011</v>
      </c>
      <c r="K12" s="5" t="s">
        <v>35</v>
      </c>
      <c r="L12" s="41" t="str">
        <f t="shared" si="0"/>
        <v>Próx. 30d</v>
      </c>
      <c r="M12" s="47" t="str">
        <f t="shared" si="1"/>
        <v/>
      </c>
      <c r="N12" s="47">
        <f t="shared" si="1"/>
        <v>1</v>
      </c>
      <c r="O12" s="47" t="str">
        <f t="shared" si="1"/>
        <v/>
      </c>
      <c r="P12" s="47" t="str">
        <f t="shared" si="1"/>
        <v/>
      </c>
      <c r="Q12" s="47" t="str">
        <f t="shared" si="1"/>
        <v/>
      </c>
      <c r="R12" s="47" t="str">
        <f t="shared" si="1"/>
        <v/>
      </c>
      <c r="S12" s="47" t="str">
        <f t="shared" si="1"/>
        <v/>
      </c>
      <c r="T12" s="47" t="str">
        <f t="shared" si="1"/>
        <v/>
      </c>
      <c r="U12" s="47" t="str">
        <f t="shared" si="1"/>
        <v/>
      </c>
      <c r="V12" s="47" t="str">
        <f t="shared" si="1"/>
        <v/>
      </c>
      <c r="W12" s="47" t="str">
        <f t="shared" si="1"/>
        <v/>
      </c>
      <c r="X12" s="47" t="str">
        <f t="shared" si="1"/>
        <v/>
      </c>
      <c r="Y12" s="46" t="str">
        <f t="shared" si="2"/>
        <v/>
      </c>
    </row>
    <row r="13" spans="1:25" ht="54" customHeight="1">
      <c r="A13" s="5" t="s">
        <v>2012</v>
      </c>
      <c r="B13" s="5" t="s">
        <v>2013</v>
      </c>
      <c r="C13" s="5" t="s">
        <v>2014</v>
      </c>
      <c r="D13" s="5" t="s">
        <v>241</v>
      </c>
      <c r="E13" s="5" t="s">
        <v>244</v>
      </c>
      <c r="F13" s="5" t="s">
        <v>2004</v>
      </c>
      <c r="G13" s="5" t="s">
        <v>556</v>
      </c>
      <c r="H13" s="12">
        <v>46230</v>
      </c>
      <c r="I13" s="12">
        <v>46594</v>
      </c>
      <c r="J13" s="5" t="s">
        <v>2015</v>
      </c>
      <c r="K13" s="5" t="s">
        <v>35</v>
      </c>
      <c r="L13" s="41" t="str">
        <f t="shared" si="0"/>
        <v>En plazo</v>
      </c>
      <c r="M13" s="47">
        <f t="shared" si="1"/>
        <v>1</v>
      </c>
      <c r="N13" s="47">
        <f t="shared" si="1"/>
        <v>1</v>
      </c>
      <c r="O13" s="47">
        <f t="shared" si="1"/>
        <v>1</v>
      </c>
      <c r="P13" s="47">
        <f t="shared" si="1"/>
        <v>1</v>
      </c>
      <c r="Q13" s="47">
        <f t="shared" si="1"/>
        <v>1</v>
      </c>
      <c r="R13" s="47">
        <f t="shared" si="1"/>
        <v>1</v>
      </c>
      <c r="S13" s="47">
        <f t="shared" si="1"/>
        <v>1</v>
      </c>
      <c r="T13" s="47">
        <f t="shared" si="1"/>
        <v>1</v>
      </c>
      <c r="U13" s="47">
        <f t="shared" si="1"/>
        <v>1</v>
      </c>
      <c r="V13" s="47">
        <f t="shared" si="1"/>
        <v>1</v>
      </c>
      <c r="W13" s="47">
        <f t="shared" si="1"/>
        <v>1</v>
      </c>
      <c r="X13" s="47">
        <f t="shared" si="1"/>
        <v>1</v>
      </c>
      <c r="Y13" s="46">
        <f t="shared" si="2"/>
        <v>1</v>
      </c>
    </row>
    <row r="14" spans="1:25" ht="54" customHeight="1">
      <c r="A14" s="5" t="s">
        <v>2016</v>
      </c>
      <c r="B14" s="5" t="s">
        <v>2017</v>
      </c>
      <c r="C14" s="5" t="s">
        <v>2018</v>
      </c>
      <c r="D14" s="5" t="s">
        <v>2019</v>
      </c>
      <c r="E14" s="5" t="s">
        <v>684</v>
      </c>
      <c r="F14" s="5" t="s">
        <v>2004</v>
      </c>
      <c r="G14" s="5" t="s">
        <v>556</v>
      </c>
      <c r="H14" s="12">
        <v>46230</v>
      </c>
      <c r="I14" s="12">
        <v>46239</v>
      </c>
      <c r="J14" s="5" t="s">
        <v>2020</v>
      </c>
      <c r="K14" s="5" t="s">
        <v>33</v>
      </c>
      <c r="L14" s="41" t="str">
        <f t="shared" si="0"/>
        <v>Próx. 30d</v>
      </c>
      <c r="M14" s="47">
        <f t="shared" si="1"/>
        <v>1</v>
      </c>
      <c r="N14" s="47">
        <f t="shared" si="1"/>
        <v>1</v>
      </c>
      <c r="O14" s="47" t="str">
        <f t="shared" si="1"/>
        <v/>
      </c>
      <c r="P14" s="47" t="str">
        <f t="shared" si="1"/>
        <v/>
      </c>
      <c r="Q14" s="47" t="str">
        <f t="shared" si="1"/>
        <v/>
      </c>
      <c r="R14" s="47" t="str">
        <f t="shared" si="1"/>
        <v/>
      </c>
      <c r="S14" s="47" t="str">
        <f t="shared" si="1"/>
        <v/>
      </c>
      <c r="T14" s="47" t="str">
        <f t="shared" si="1"/>
        <v/>
      </c>
      <c r="U14" s="47" t="str">
        <f t="shared" si="1"/>
        <v/>
      </c>
      <c r="V14" s="47" t="str">
        <f t="shared" si="1"/>
        <v/>
      </c>
      <c r="W14" s="47" t="str">
        <f t="shared" si="1"/>
        <v/>
      </c>
      <c r="X14" s="47" t="str">
        <f t="shared" si="1"/>
        <v/>
      </c>
      <c r="Y14" s="46" t="str">
        <f t="shared" si="2"/>
        <v/>
      </c>
    </row>
    <row r="15" spans="1:25" ht="54" customHeight="1">
      <c r="A15" s="5" t="s">
        <v>2021</v>
      </c>
      <c r="B15" s="5" t="s">
        <v>2017</v>
      </c>
      <c r="C15" s="5" t="s">
        <v>2022</v>
      </c>
      <c r="D15" s="5" t="s">
        <v>315</v>
      </c>
      <c r="E15" s="5" t="s">
        <v>631</v>
      </c>
      <c r="F15" s="5" t="s">
        <v>2004</v>
      </c>
      <c r="G15" s="5" t="s">
        <v>556</v>
      </c>
      <c r="H15" s="12">
        <v>46230</v>
      </c>
      <c r="I15" s="12">
        <v>46239</v>
      </c>
      <c r="J15" s="5" t="s">
        <v>2023</v>
      </c>
      <c r="K15" s="5" t="s">
        <v>35</v>
      </c>
      <c r="L15" s="41" t="str">
        <f t="shared" si="0"/>
        <v>Próx. 30d</v>
      </c>
      <c r="M15" s="47">
        <f t="shared" si="1"/>
        <v>1</v>
      </c>
      <c r="N15" s="47">
        <f t="shared" si="1"/>
        <v>1</v>
      </c>
      <c r="O15" s="47" t="str">
        <f t="shared" si="1"/>
        <v/>
      </c>
      <c r="P15" s="47" t="str">
        <f t="shared" si="1"/>
        <v/>
      </c>
      <c r="Q15" s="47" t="str">
        <f t="shared" si="1"/>
        <v/>
      </c>
      <c r="R15" s="47" t="str">
        <f t="shared" si="1"/>
        <v/>
      </c>
      <c r="S15" s="47" t="str">
        <f t="shared" si="1"/>
        <v/>
      </c>
      <c r="T15" s="47" t="str">
        <f t="shared" si="1"/>
        <v/>
      </c>
      <c r="U15" s="47" t="str">
        <f t="shared" si="1"/>
        <v/>
      </c>
      <c r="V15" s="47" t="str">
        <f t="shared" si="1"/>
        <v/>
      </c>
      <c r="W15" s="47" t="str">
        <f t="shared" si="1"/>
        <v/>
      </c>
      <c r="X15" s="47" t="str">
        <f t="shared" si="1"/>
        <v/>
      </c>
      <c r="Y15" s="46" t="str">
        <f t="shared" si="2"/>
        <v/>
      </c>
    </row>
    <row r="16" spans="1:25" ht="54" customHeight="1">
      <c r="A16" s="5" t="s">
        <v>852</v>
      </c>
      <c r="B16" s="5" t="s">
        <v>2017</v>
      </c>
      <c r="C16" s="5" t="s">
        <v>2024</v>
      </c>
      <c r="D16" s="5" t="s">
        <v>419</v>
      </c>
      <c r="E16" s="5" t="s">
        <v>2025</v>
      </c>
      <c r="F16" s="5" t="s">
        <v>2004</v>
      </c>
      <c r="G16" s="5" t="s">
        <v>556</v>
      </c>
      <c r="H16" s="12">
        <v>46230</v>
      </c>
      <c r="I16" s="12">
        <v>46234</v>
      </c>
      <c r="J16" s="5" t="s">
        <v>2026</v>
      </c>
      <c r="K16" s="5" t="s">
        <v>35</v>
      </c>
      <c r="L16" s="41" t="str">
        <f t="shared" si="0"/>
        <v>Próx. 30d</v>
      </c>
      <c r="M16" s="47">
        <f t="shared" si="1"/>
        <v>1</v>
      </c>
      <c r="N16" s="47" t="str">
        <f t="shared" si="1"/>
        <v/>
      </c>
      <c r="O16" s="47" t="str">
        <f t="shared" si="1"/>
        <v/>
      </c>
      <c r="P16" s="47" t="str">
        <f t="shared" si="1"/>
        <v/>
      </c>
      <c r="Q16" s="47" t="str">
        <f t="shared" si="1"/>
        <v/>
      </c>
      <c r="R16" s="47" t="str">
        <f t="shared" si="1"/>
        <v/>
      </c>
      <c r="S16" s="47" t="str">
        <f t="shared" si="1"/>
        <v/>
      </c>
      <c r="T16" s="47" t="str">
        <f t="shared" si="1"/>
        <v/>
      </c>
      <c r="U16" s="47" t="str">
        <f t="shared" si="1"/>
        <v/>
      </c>
      <c r="V16" s="47" t="str">
        <f t="shared" si="1"/>
        <v/>
      </c>
      <c r="W16" s="47" t="str">
        <f t="shared" si="1"/>
        <v/>
      </c>
      <c r="X16" s="47" t="str">
        <f t="shared" si="1"/>
        <v/>
      </c>
      <c r="Y16" s="46" t="str">
        <f t="shared" si="2"/>
        <v/>
      </c>
    </row>
    <row r="17" spans="1:25" ht="54" customHeight="1">
      <c r="A17" s="5" t="s">
        <v>913</v>
      </c>
      <c r="B17" s="5" t="s">
        <v>2027</v>
      </c>
      <c r="C17" s="5" t="s">
        <v>2028</v>
      </c>
      <c r="D17" s="5" t="s">
        <v>229</v>
      </c>
      <c r="E17" s="5" t="s">
        <v>684</v>
      </c>
      <c r="F17" s="5" t="s">
        <v>2004</v>
      </c>
      <c r="G17" s="5" t="s">
        <v>556</v>
      </c>
      <c r="H17" s="12">
        <v>46250</v>
      </c>
      <c r="I17" s="12">
        <v>46259</v>
      </c>
      <c r="J17" s="5" t="s">
        <v>2029</v>
      </c>
      <c r="K17" s="5" t="s">
        <v>33</v>
      </c>
      <c r="L17" s="41" t="str">
        <f t="shared" si="0"/>
        <v>Próx. 30d</v>
      </c>
      <c r="M17" s="47" t="str">
        <f t="shared" si="1"/>
        <v/>
      </c>
      <c r="N17" s="47">
        <f t="shared" si="1"/>
        <v>1</v>
      </c>
      <c r="O17" s="47" t="str">
        <f t="shared" si="1"/>
        <v/>
      </c>
      <c r="P17" s="47" t="str">
        <f t="shared" si="1"/>
        <v/>
      </c>
      <c r="Q17" s="47" t="str">
        <f t="shared" si="1"/>
        <v/>
      </c>
      <c r="R17" s="47" t="str">
        <f t="shared" si="1"/>
        <v/>
      </c>
      <c r="S17" s="47" t="str">
        <f t="shared" si="1"/>
        <v/>
      </c>
      <c r="T17" s="47" t="str">
        <f t="shared" si="1"/>
        <v/>
      </c>
      <c r="U17" s="47" t="str">
        <f t="shared" si="1"/>
        <v/>
      </c>
      <c r="V17" s="47" t="str">
        <f t="shared" si="1"/>
        <v/>
      </c>
      <c r="W17" s="47" t="str">
        <f t="shared" si="1"/>
        <v/>
      </c>
      <c r="X17" s="47" t="str">
        <f t="shared" si="1"/>
        <v/>
      </c>
      <c r="Y17" s="46" t="str">
        <f t="shared" si="2"/>
        <v/>
      </c>
    </row>
    <row r="18" spans="1:25" ht="54" customHeight="1">
      <c r="A18" s="5" t="s">
        <v>2030</v>
      </c>
      <c r="B18" s="5" t="s">
        <v>2031</v>
      </c>
      <c r="C18" s="5" t="s">
        <v>2032</v>
      </c>
      <c r="D18" s="5" t="s">
        <v>395</v>
      </c>
      <c r="E18" s="5" t="s">
        <v>2033</v>
      </c>
      <c r="F18" s="5" t="s">
        <v>2004</v>
      </c>
      <c r="G18" s="5" t="s">
        <v>556</v>
      </c>
      <c r="H18" s="12">
        <v>46250</v>
      </c>
      <c r="I18" s="12">
        <v>46259</v>
      </c>
      <c r="J18" s="5" t="s">
        <v>2034</v>
      </c>
      <c r="K18" s="5" t="s">
        <v>33</v>
      </c>
      <c r="L18" s="41" t="str">
        <f t="shared" si="0"/>
        <v>Próx. 30d</v>
      </c>
      <c r="M18" s="47" t="str">
        <f t="shared" si="1"/>
        <v/>
      </c>
      <c r="N18" s="47">
        <f t="shared" si="1"/>
        <v>1</v>
      </c>
      <c r="O18" s="47" t="str">
        <f t="shared" si="1"/>
        <v/>
      </c>
      <c r="P18" s="47" t="str">
        <f t="shared" si="1"/>
        <v/>
      </c>
      <c r="Q18" s="47" t="str">
        <f t="shared" si="1"/>
        <v/>
      </c>
      <c r="R18" s="47" t="str">
        <f t="shared" si="1"/>
        <v/>
      </c>
      <c r="S18" s="47" t="str">
        <f t="shared" si="1"/>
        <v/>
      </c>
      <c r="T18" s="47" t="str">
        <f t="shared" si="1"/>
        <v/>
      </c>
      <c r="U18" s="47" t="str">
        <f t="shared" si="1"/>
        <v/>
      </c>
      <c r="V18" s="47" t="str">
        <f t="shared" si="1"/>
        <v/>
      </c>
      <c r="W18" s="47" t="str">
        <f t="shared" si="1"/>
        <v/>
      </c>
      <c r="X18" s="47" t="str">
        <f t="shared" si="1"/>
        <v/>
      </c>
      <c r="Y18" s="46" t="str">
        <f t="shared" si="2"/>
        <v/>
      </c>
    </row>
    <row r="19" spans="1:25" ht="54" customHeight="1">
      <c r="A19" s="5" t="s">
        <v>940</v>
      </c>
      <c r="B19" s="5" t="s">
        <v>2035</v>
      </c>
      <c r="C19" s="5" t="s">
        <v>2036</v>
      </c>
      <c r="D19" s="5" t="s">
        <v>229</v>
      </c>
      <c r="E19" s="5" t="s">
        <v>2037</v>
      </c>
      <c r="F19" s="5" t="s">
        <v>2004</v>
      </c>
      <c r="G19" s="5" t="s">
        <v>556</v>
      </c>
      <c r="H19" s="12">
        <v>46245</v>
      </c>
      <c r="I19" s="12">
        <v>46259</v>
      </c>
      <c r="J19" s="5" t="s">
        <v>2038</v>
      </c>
      <c r="K19" s="5" t="s">
        <v>35</v>
      </c>
      <c r="L19" s="41" t="str">
        <f t="shared" si="0"/>
        <v>Próx. 30d</v>
      </c>
      <c r="M19" s="47" t="str">
        <f t="shared" si="1"/>
        <v/>
      </c>
      <c r="N19" s="47">
        <f t="shared" si="1"/>
        <v>1</v>
      </c>
      <c r="O19" s="47" t="str">
        <f t="shared" si="1"/>
        <v/>
      </c>
      <c r="P19" s="47" t="str">
        <f t="shared" si="1"/>
        <v/>
      </c>
      <c r="Q19" s="47" t="str">
        <f t="shared" si="1"/>
        <v/>
      </c>
      <c r="R19" s="47" t="str">
        <f t="shared" si="1"/>
        <v/>
      </c>
      <c r="S19" s="47" t="str">
        <f t="shared" si="1"/>
        <v/>
      </c>
      <c r="T19" s="47" t="str">
        <f t="shared" si="1"/>
        <v/>
      </c>
      <c r="U19" s="47" t="str">
        <f t="shared" si="1"/>
        <v/>
      </c>
      <c r="V19" s="47" t="str">
        <f t="shared" si="1"/>
        <v/>
      </c>
      <c r="W19" s="47" t="str">
        <f t="shared" si="1"/>
        <v/>
      </c>
      <c r="X19" s="47" t="str">
        <f t="shared" si="1"/>
        <v/>
      </c>
      <c r="Y19" s="46" t="str">
        <f t="shared" si="2"/>
        <v/>
      </c>
    </row>
    <row r="20" spans="1:25" ht="54" customHeight="1">
      <c r="A20" s="5" t="s">
        <v>866</v>
      </c>
      <c r="B20" s="5" t="s">
        <v>2017</v>
      </c>
      <c r="C20" s="5" t="s">
        <v>2039</v>
      </c>
      <c r="D20" s="5" t="s">
        <v>407</v>
      </c>
      <c r="E20" s="5" t="s">
        <v>134</v>
      </c>
      <c r="F20" s="5" t="s">
        <v>2004</v>
      </c>
      <c r="G20" s="5" t="s">
        <v>1436</v>
      </c>
      <c r="H20" s="12">
        <v>46230</v>
      </c>
      <c r="I20" s="12">
        <v>46239</v>
      </c>
      <c r="J20" s="5" t="s">
        <v>2040</v>
      </c>
      <c r="K20" s="5" t="s">
        <v>35</v>
      </c>
      <c r="L20" s="41" t="str">
        <f t="shared" si="0"/>
        <v>Próx. 30d</v>
      </c>
      <c r="M20" s="47">
        <f t="shared" ref="M20:X29" si="3">IF(AND($H20&lt;=EOMONTH(M$8,0),$I20&gt;=M$8),1,"")</f>
        <v>1</v>
      </c>
      <c r="N20" s="47">
        <f t="shared" si="3"/>
        <v>1</v>
      </c>
      <c r="O20" s="47" t="str">
        <f t="shared" si="3"/>
        <v/>
      </c>
      <c r="P20" s="47" t="str">
        <f t="shared" si="3"/>
        <v/>
      </c>
      <c r="Q20" s="47" t="str">
        <f t="shared" si="3"/>
        <v/>
      </c>
      <c r="R20" s="47" t="str">
        <f t="shared" si="3"/>
        <v/>
      </c>
      <c r="S20" s="47" t="str">
        <f t="shared" si="3"/>
        <v/>
      </c>
      <c r="T20" s="47" t="str">
        <f t="shared" si="3"/>
        <v/>
      </c>
      <c r="U20" s="47" t="str">
        <f t="shared" si="3"/>
        <v/>
      </c>
      <c r="V20" s="47" t="str">
        <f t="shared" si="3"/>
        <v/>
      </c>
      <c r="W20" s="47" t="str">
        <f t="shared" si="3"/>
        <v/>
      </c>
      <c r="X20" s="47" t="str">
        <f t="shared" si="3"/>
        <v/>
      </c>
      <c r="Y20" s="46" t="str">
        <f t="shared" si="2"/>
        <v/>
      </c>
    </row>
    <row r="21" spans="1:25" ht="54" customHeight="1">
      <c r="A21" s="5" t="s">
        <v>873</v>
      </c>
      <c r="B21" s="5" t="s">
        <v>2041</v>
      </c>
      <c r="C21" s="5" t="s">
        <v>2042</v>
      </c>
      <c r="D21" s="5" t="s">
        <v>241</v>
      </c>
      <c r="E21" s="5" t="s">
        <v>684</v>
      </c>
      <c r="F21" s="5" t="s">
        <v>2004</v>
      </c>
      <c r="G21" s="5" t="s">
        <v>556</v>
      </c>
      <c r="H21" s="12">
        <v>46260</v>
      </c>
      <c r="I21" s="12">
        <v>46320</v>
      </c>
      <c r="J21" s="5" t="s">
        <v>2043</v>
      </c>
      <c r="K21" s="5" t="s">
        <v>33</v>
      </c>
      <c r="L21" s="5" t="str">
        <f t="shared" si="0"/>
        <v>En plazo</v>
      </c>
      <c r="M21" s="47" t="str">
        <f t="shared" si="3"/>
        <v/>
      </c>
      <c r="N21" s="47">
        <f t="shared" si="3"/>
        <v>1</v>
      </c>
      <c r="O21" s="47">
        <f t="shared" si="3"/>
        <v>1</v>
      </c>
      <c r="P21" s="47">
        <f t="shared" si="3"/>
        <v>1</v>
      </c>
      <c r="Q21" s="47" t="str">
        <f t="shared" si="3"/>
        <v/>
      </c>
      <c r="R21" s="47" t="str">
        <f t="shared" si="3"/>
        <v/>
      </c>
      <c r="S21" s="47" t="str">
        <f t="shared" si="3"/>
        <v/>
      </c>
      <c r="T21" s="47" t="str">
        <f t="shared" si="3"/>
        <v/>
      </c>
      <c r="U21" s="47" t="str">
        <f t="shared" si="3"/>
        <v/>
      </c>
      <c r="V21" s="47" t="str">
        <f t="shared" si="3"/>
        <v/>
      </c>
      <c r="W21" s="47" t="str">
        <f t="shared" si="3"/>
        <v/>
      </c>
      <c r="X21" s="47" t="str">
        <f t="shared" si="3"/>
        <v/>
      </c>
      <c r="Y21" s="46" t="str">
        <f t="shared" si="2"/>
        <v/>
      </c>
    </row>
    <row r="22" spans="1:25" ht="54" customHeight="1">
      <c r="A22" s="5" t="s">
        <v>715</v>
      </c>
      <c r="B22" s="5" t="s">
        <v>2041</v>
      </c>
      <c r="C22" s="5" t="s">
        <v>2044</v>
      </c>
      <c r="D22" s="5" t="s">
        <v>229</v>
      </c>
      <c r="E22" s="5" t="s">
        <v>2045</v>
      </c>
      <c r="F22" s="5" t="s">
        <v>2004</v>
      </c>
      <c r="G22" s="5" t="s">
        <v>556</v>
      </c>
      <c r="H22" s="12">
        <v>46260</v>
      </c>
      <c r="I22" s="12">
        <v>46290</v>
      </c>
      <c r="J22" s="5" t="s">
        <v>2046</v>
      </c>
      <c r="K22" s="5" t="s">
        <v>33</v>
      </c>
      <c r="L22" s="5" t="str">
        <f t="shared" si="0"/>
        <v>En plazo</v>
      </c>
      <c r="M22" s="47" t="str">
        <f t="shared" si="3"/>
        <v/>
      </c>
      <c r="N22" s="47">
        <f t="shared" si="3"/>
        <v>1</v>
      </c>
      <c r="O22" s="47">
        <f t="shared" si="3"/>
        <v>1</v>
      </c>
      <c r="P22" s="47" t="str">
        <f t="shared" si="3"/>
        <v/>
      </c>
      <c r="Q22" s="47" t="str">
        <f t="shared" si="3"/>
        <v/>
      </c>
      <c r="R22" s="47" t="str">
        <f t="shared" si="3"/>
        <v/>
      </c>
      <c r="S22" s="47" t="str">
        <f t="shared" si="3"/>
        <v/>
      </c>
      <c r="T22" s="47" t="str">
        <f t="shared" si="3"/>
        <v/>
      </c>
      <c r="U22" s="47" t="str">
        <f t="shared" si="3"/>
        <v/>
      </c>
      <c r="V22" s="47" t="str">
        <f t="shared" si="3"/>
        <v/>
      </c>
      <c r="W22" s="47" t="str">
        <f t="shared" si="3"/>
        <v/>
      </c>
      <c r="X22" s="47" t="str">
        <f t="shared" si="3"/>
        <v/>
      </c>
      <c r="Y22" s="46" t="str">
        <f t="shared" si="2"/>
        <v/>
      </c>
    </row>
    <row r="23" spans="1:25" ht="54" customHeight="1">
      <c r="A23" s="5" t="s">
        <v>832</v>
      </c>
      <c r="B23" s="5" t="s">
        <v>2041</v>
      </c>
      <c r="C23" s="5" t="s">
        <v>2047</v>
      </c>
      <c r="D23" s="5" t="s">
        <v>229</v>
      </c>
      <c r="E23" s="5" t="s">
        <v>2048</v>
      </c>
      <c r="F23" s="5" t="s">
        <v>2004</v>
      </c>
      <c r="G23" s="5" t="s">
        <v>556</v>
      </c>
      <c r="H23" s="12">
        <v>46260</v>
      </c>
      <c r="I23" s="12">
        <v>46280</v>
      </c>
      <c r="J23" s="5" t="s">
        <v>2049</v>
      </c>
      <c r="K23" s="5" t="s">
        <v>33</v>
      </c>
      <c r="L23" s="5" t="str">
        <f t="shared" si="0"/>
        <v>En plazo</v>
      </c>
      <c r="M23" s="47" t="str">
        <f t="shared" si="3"/>
        <v/>
      </c>
      <c r="N23" s="47">
        <f t="shared" si="3"/>
        <v>1</v>
      </c>
      <c r="O23" s="47">
        <f t="shared" si="3"/>
        <v>1</v>
      </c>
      <c r="P23" s="47" t="str">
        <f t="shared" si="3"/>
        <v/>
      </c>
      <c r="Q23" s="47" t="str">
        <f t="shared" si="3"/>
        <v/>
      </c>
      <c r="R23" s="47" t="str">
        <f t="shared" si="3"/>
        <v/>
      </c>
      <c r="S23" s="47" t="str">
        <f t="shared" si="3"/>
        <v/>
      </c>
      <c r="T23" s="47" t="str">
        <f t="shared" si="3"/>
        <v/>
      </c>
      <c r="U23" s="47" t="str">
        <f t="shared" si="3"/>
        <v/>
      </c>
      <c r="V23" s="47" t="str">
        <f t="shared" si="3"/>
        <v/>
      </c>
      <c r="W23" s="47" t="str">
        <f t="shared" si="3"/>
        <v/>
      </c>
      <c r="X23" s="47" t="str">
        <f t="shared" si="3"/>
        <v/>
      </c>
      <c r="Y23" s="46" t="str">
        <f t="shared" si="2"/>
        <v/>
      </c>
    </row>
    <row r="24" spans="1:25" ht="54" customHeight="1">
      <c r="A24" s="5" t="s">
        <v>839</v>
      </c>
      <c r="B24" s="5" t="s">
        <v>2050</v>
      </c>
      <c r="C24" s="5" t="s">
        <v>2051</v>
      </c>
      <c r="D24" s="5" t="s">
        <v>241</v>
      </c>
      <c r="E24" s="5" t="s">
        <v>2052</v>
      </c>
      <c r="F24" s="5" t="s">
        <v>2004</v>
      </c>
      <c r="G24" s="5" t="s">
        <v>556</v>
      </c>
      <c r="H24" s="12">
        <v>46291</v>
      </c>
      <c r="I24" s="12">
        <v>46320</v>
      </c>
      <c r="J24" s="5" t="s">
        <v>2053</v>
      </c>
      <c r="K24" s="5" t="s">
        <v>31</v>
      </c>
      <c r="L24" s="5" t="str">
        <f t="shared" si="0"/>
        <v>En plazo</v>
      </c>
      <c r="M24" s="47" t="str">
        <f t="shared" si="3"/>
        <v/>
      </c>
      <c r="N24" s="47" t="str">
        <f t="shared" si="3"/>
        <v/>
      </c>
      <c r="O24" s="47">
        <f t="shared" si="3"/>
        <v>1</v>
      </c>
      <c r="P24" s="47">
        <f t="shared" si="3"/>
        <v>1</v>
      </c>
      <c r="Q24" s="47" t="str">
        <f t="shared" si="3"/>
        <v/>
      </c>
      <c r="R24" s="47" t="str">
        <f t="shared" si="3"/>
        <v/>
      </c>
      <c r="S24" s="47" t="str">
        <f t="shared" si="3"/>
        <v/>
      </c>
      <c r="T24" s="47" t="str">
        <f t="shared" si="3"/>
        <v/>
      </c>
      <c r="U24" s="47" t="str">
        <f t="shared" si="3"/>
        <v/>
      </c>
      <c r="V24" s="47" t="str">
        <f t="shared" si="3"/>
        <v/>
      </c>
      <c r="W24" s="47" t="str">
        <f t="shared" si="3"/>
        <v/>
      </c>
      <c r="X24" s="47" t="str">
        <f t="shared" si="3"/>
        <v/>
      </c>
      <c r="Y24" s="46" t="str">
        <f t="shared" si="2"/>
        <v/>
      </c>
    </row>
    <row r="25" spans="1:25" ht="54" customHeight="1">
      <c r="A25" s="5" t="s">
        <v>2054</v>
      </c>
      <c r="B25" s="5" t="s">
        <v>2055</v>
      </c>
      <c r="C25" s="5" t="s">
        <v>2056</v>
      </c>
      <c r="D25" s="5" t="s">
        <v>241</v>
      </c>
      <c r="E25" s="5" t="s">
        <v>629</v>
      </c>
      <c r="F25" s="5" t="s">
        <v>2004</v>
      </c>
      <c r="G25" s="5" t="s">
        <v>556</v>
      </c>
      <c r="H25" s="12">
        <v>46291</v>
      </c>
      <c r="I25" s="12">
        <v>46305</v>
      </c>
      <c r="J25" s="5" t="s">
        <v>2057</v>
      </c>
      <c r="K25" s="5" t="s">
        <v>33</v>
      </c>
      <c r="L25" s="5" t="str">
        <f t="shared" si="0"/>
        <v>En plazo</v>
      </c>
      <c r="M25" s="47" t="str">
        <f t="shared" si="3"/>
        <v/>
      </c>
      <c r="N25" s="47" t="str">
        <f t="shared" si="3"/>
        <v/>
      </c>
      <c r="O25" s="47">
        <f t="shared" si="3"/>
        <v>1</v>
      </c>
      <c r="P25" s="47">
        <f t="shared" si="3"/>
        <v>1</v>
      </c>
      <c r="Q25" s="47" t="str">
        <f t="shared" si="3"/>
        <v/>
      </c>
      <c r="R25" s="47" t="str">
        <f t="shared" si="3"/>
        <v/>
      </c>
      <c r="S25" s="47" t="str">
        <f t="shared" si="3"/>
        <v/>
      </c>
      <c r="T25" s="47" t="str">
        <f t="shared" si="3"/>
        <v/>
      </c>
      <c r="U25" s="47" t="str">
        <f t="shared" si="3"/>
        <v/>
      </c>
      <c r="V25" s="47" t="str">
        <f t="shared" si="3"/>
        <v/>
      </c>
      <c r="W25" s="47" t="str">
        <f t="shared" si="3"/>
        <v/>
      </c>
      <c r="X25" s="47" t="str">
        <f t="shared" si="3"/>
        <v/>
      </c>
      <c r="Y25" s="46" t="str">
        <f t="shared" si="2"/>
        <v/>
      </c>
    </row>
    <row r="26" spans="1:25" ht="54" customHeight="1">
      <c r="A26" s="5" t="s">
        <v>1955</v>
      </c>
      <c r="B26" s="5" t="s">
        <v>2058</v>
      </c>
      <c r="C26" s="5" t="s">
        <v>2059</v>
      </c>
      <c r="D26" s="5" t="s">
        <v>241</v>
      </c>
      <c r="E26" s="5" t="s">
        <v>2060</v>
      </c>
      <c r="F26" s="5" t="s">
        <v>2004</v>
      </c>
      <c r="G26" s="5" t="s">
        <v>556</v>
      </c>
      <c r="H26" s="12">
        <v>46306</v>
      </c>
      <c r="I26" s="12">
        <v>46320</v>
      </c>
      <c r="J26" s="5" t="s">
        <v>2061</v>
      </c>
      <c r="K26" s="5" t="s">
        <v>33</v>
      </c>
      <c r="L26" s="5" t="str">
        <f t="shared" si="0"/>
        <v>En plazo</v>
      </c>
      <c r="M26" s="47" t="str">
        <f t="shared" si="3"/>
        <v/>
      </c>
      <c r="N26" s="47" t="str">
        <f t="shared" si="3"/>
        <v/>
      </c>
      <c r="O26" s="47" t="str">
        <f t="shared" si="3"/>
        <v/>
      </c>
      <c r="P26" s="47">
        <f t="shared" si="3"/>
        <v>1</v>
      </c>
      <c r="Q26" s="47" t="str">
        <f t="shared" si="3"/>
        <v/>
      </c>
      <c r="R26" s="47" t="str">
        <f t="shared" si="3"/>
        <v/>
      </c>
      <c r="S26" s="47" t="str">
        <f t="shared" si="3"/>
        <v/>
      </c>
      <c r="T26" s="47" t="str">
        <f t="shared" si="3"/>
        <v/>
      </c>
      <c r="U26" s="47" t="str">
        <f t="shared" si="3"/>
        <v/>
      </c>
      <c r="V26" s="47" t="str">
        <f t="shared" si="3"/>
        <v/>
      </c>
      <c r="W26" s="47" t="str">
        <f t="shared" si="3"/>
        <v/>
      </c>
      <c r="X26" s="47" t="str">
        <f t="shared" si="3"/>
        <v/>
      </c>
      <c r="Y26" s="46" t="str">
        <f t="shared" si="2"/>
        <v/>
      </c>
    </row>
    <row r="27" spans="1:25" ht="54" customHeight="1">
      <c r="A27" s="5" t="s">
        <v>847</v>
      </c>
      <c r="B27" s="5" t="s">
        <v>2055</v>
      </c>
      <c r="C27" s="5" t="s">
        <v>2062</v>
      </c>
      <c r="D27" s="5" t="s">
        <v>419</v>
      </c>
      <c r="E27" s="5" t="s">
        <v>2025</v>
      </c>
      <c r="F27" s="5" t="s">
        <v>2004</v>
      </c>
      <c r="G27" s="5" t="s">
        <v>1436</v>
      </c>
      <c r="H27" s="12">
        <v>46291</v>
      </c>
      <c r="I27" s="12">
        <v>46320</v>
      </c>
      <c r="J27" s="5" t="s">
        <v>2063</v>
      </c>
      <c r="K27" s="5" t="s">
        <v>33</v>
      </c>
      <c r="L27" s="5" t="str">
        <f t="shared" si="0"/>
        <v>En plazo</v>
      </c>
      <c r="M27" s="47" t="str">
        <f t="shared" si="3"/>
        <v/>
      </c>
      <c r="N27" s="47" t="str">
        <f t="shared" si="3"/>
        <v/>
      </c>
      <c r="O27" s="47">
        <f t="shared" si="3"/>
        <v>1</v>
      </c>
      <c r="P27" s="47">
        <f t="shared" si="3"/>
        <v>1</v>
      </c>
      <c r="Q27" s="47" t="str">
        <f t="shared" si="3"/>
        <v/>
      </c>
      <c r="R27" s="47" t="str">
        <f t="shared" si="3"/>
        <v/>
      </c>
      <c r="S27" s="47" t="str">
        <f t="shared" si="3"/>
        <v/>
      </c>
      <c r="T27" s="47" t="str">
        <f t="shared" si="3"/>
        <v/>
      </c>
      <c r="U27" s="47" t="str">
        <f t="shared" si="3"/>
        <v/>
      </c>
      <c r="V27" s="47" t="str">
        <f t="shared" si="3"/>
        <v/>
      </c>
      <c r="W27" s="47" t="str">
        <f t="shared" si="3"/>
        <v/>
      </c>
      <c r="X27" s="47" t="str">
        <f t="shared" si="3"/>
        <v/>
      </c>
      <c r="Y27" s="46" t="str">
        <f t="shared" si="2"/>
        <v/>
      </c>
    </row>
    <row r="28" spans="1:25" ht="54" customHeight="1">
      <c r="A28" s="5" t="s">
        <v>947</v>
      </c>
      <c r="B28" s="5" t="s">
        <v>2064</v>
      </c>
      <c r="C28" s="5" t="s">
        <v>2065</v>
      </c>
      <c r="D28" s="5" t="s">
        <v>229</v>
      </c>
      <c r="E28" s="5" t="s">
        <v>232</v>
      </c>
      <c r="F28" s="5" t="s">
        <v>2004</v>
      </c>
      <c r="G28" s="5" t="s">
        <v>1436</v>
      </c>
      <c r="H28" s="12">
        <v>46260</v>
      </c>
      <c r="I28" s="12">
        <v>46280</v>
      </c>
      <c r="J28" s="5" t="s">
        <v>2066</v>
      </c>
      <c r="K28" s="5" t="s">
        <v>33</v>
      </c>
      <c r="L28" s="5" t="str">
        <f t="shared" si="0"/>
        <v>En plazo</v>
      </c>
      <c r="M28" s="47" t="str">
        <f t="shared" si="3"/>
        <v/>
      </c>
      <c r="N28" s="47">
        <f t="shared" si="3"/>
        <v>1</v>
      </c>
      <c r="O28" s="47">
        <f t="shared" si="3"/>
        <v>1</v>
      </c>
      <c r="P28" s="47" t="str">
        <f t="shared" si="3"/>
        <v/>
      </c>
      <c r="Q28" s="47" t="str">
        <f t="shared" si="3"/>
        <v/>
      </c>
      <c r="R28" s="47" t="str">
        <f t="shared" si="3"/>
        <v/>
      </c>
      <c r="S28" s="47" t="str">
        <f t="shared" si="3"/>
        <v/>
      </c>
      <c r="T28" s="47" t="str">
        <f t="shared" si="3"/>
        <v/>
      </c>
      <c r="U28" s="47" t="str">
        <f t="shared" si="3"/>
        <v/>
      </c>
      <c r="V28" s="47" t="str">
        <f t="shared" si="3"/>
        <v/>
      </c>
      <c r="W28" s="47" t="str">
        <f t="shared" si="3"/>
        <v/>
      </c>
      <c r="X28" s="47" t="str">
        <f t="shared" si="3"/>
        <v/>
      </c>
      <c r="Y28" s="46" t="str">
        <f t="shared" si="2"/>
        <v/>
      </c>
    </row>
    <row r="29" spans="1:25" ht="54" customHeight="1">
      <c r="A29" s="5" t="s">
        <v>893</v>
      </c>
      <c r="B29" s="5" t="s">
        <v>2067</v>
      </c>
      <c r="C29" s="5" t="s">
        <v>2068</v>
      </c>
      <c r="D29" s="5" t="s">
        <v>241</v>
      </c>
      <c r="E29" s="5" t="s">
        <v>684</v>
      </c>
      <c r="F29" s="5" t="s">
        <v>2004</v>
      </c>
      <c r="G29" s="5" t="s">
        <v>556</v>
      </c>
      <c r="H29" s="12">
        <v>46321</v>
      </c>
      <c r="I29" s="12">
        <v>46371</v>
      </c>
      <c r="J29" s="5" t="s">
        <v>2069</v>
      </c>
      <c r="K29" s="5" t="s">
        <v>33</v>
      </c>
      <c r="L29" s="5" t="str">
        <f t="shared" si="0"/>
        <v>En plazo</v>
      </c>
      <c r="M29" s="47" t="str">
        <f t="shared" si="3"/>
        <v/>
      </c>
      <c r="N29" s="47" t="str">
        <f t="shared" si="3"/>
        <v/>
      </c>
      <c r="O29" s="47" t="str">
        <f t="shared" si="3"/>
        <v/>
      </c>
      <c r="P29" s="47">
        <f t="shared" si="3"/>
        <v>1</v>
      </c>
      <c r="Q29" s="47">
        <f t="shared" si="3"/>
        <v>1</v>
      </c>
      <c r="R29" s="47">
        <f t="shared" si="3"/>
        <v>1</v>
      </c>
      <c r="S29" s="47" t="str">
        <f t="shared" si="3"/>
        <v/>
      </c>
      <c r="T29" s="47" t="str">
        <f t="shared" si="3"/>
        <v/>
      </c>
      <c r="U29" s="47" t="str">
        <f t="shared" si="3"/>
        <v/>
      </c>
      <c r="V29" s="47" t="str">
        <f t="shared" si="3"/>
        <v/>
      </c>
      <c r="W29" s="47" t="str">
        <f t="shared" si="3"/>
        <v/>
      </c>
      <c r="X29" s="47" t="str">
        <f t="shared" si="3"/>
        <v/>
      </c>
      <c r="Y29" s="46" t="str">
        <f t="shared" si="2"/>
        <v/>
      </c>
    </row>
    <row r="30" spans="1:25" ht="54" customHeight="1">
      <c r="A30" s="5" t="s">
        <v>1745</v>
      </c>
      <c r="B30" s="5" t="s">
        <v>2070</v>
      </c>
      <c r="C30" s="5" t="s">
        <v>2071</v>
      </c>
      <c r="D30" s="5" t="s">
        <v>292</v>
      </c>
      <c r="E30" s="5" t="s">
        <v>90</v>
      </c>
      <c r="F30" s="5" t="s">
        <v>2004</v>
      </c>
      <c r="G30" s="5" t="s">
        <v>556</v>
      </c>
      <c r="H30" s="12">
        <v>46321</v>
      </c>
      <c r="I30" s="12">
        <v>46371</v>
      </c>
      <c r="J30" s="5" t="s">
        <v>2072</v>
      </c>
      <c r="K30" s="5" t="s">
        <v>31</v>
      </c>
      <c r="L30" s="5" t="str">
        <f t="shared" si="0"/>
        <v>En plazo</v>
      </c>
      <c r="M30" s="47" t="str">
        <f t="shared" ref="M30:X39" si="4">IF(AND($H30&lt;=EOMONTH(M$8,0),$I30&gt;=M$8),1,"")</f>
        <v/>
      </c>
      <c r="N30" s="47" t="str">
        <f t="shared" si="4"/>
        <v/>
      </c>
      <c r="O30" s="47" t="str">
        <f t="shared" si="4"/>
        <v/>
      </c>
      <c r="P30" s="47">
        <f t="shared" si="4"/>
        <v>1</v>
      </c>
      <c r="Q30" s="47">
        <f t="shared" si="4"/>
        <v>1</v>
      </c>
      <c r="R30" s="47">
        <f t="shared" si="4"/>
        <v>1</v>
      </c>
      <c r="S30" s="47" t="str">
        <f t="shared" si="4"/>
        <v/>
      </c>
      <c r="T30" s="47" t="str">
        <f t="shared" si="4"/>
        <v/>
      </c>
      <c r="U30" s="47" t="str">
        <f t="shared" si="4"/>
        <v/>
      </c>
      <c r="V30" s="47" t="str">
        <f t="shared" si="4"/>
        <v/>
      </c>
      <c r="W30" s="47" t="str">
        <f t="shared" si="4"/>
        <v/>
      </c>
      <c r="X30" s="47" t="str">
        <f t="shared" si="4"/>
        <v/>
      </c>
      <c r="Y30" s="46" t="str">
        <f t="shared" si="2"/>
        <v/>
      </c>
    </row>
    <row r="31" spans="1:25" ht="54" customHeight="1">
      <c r="A31" s="5" t="s">
        <v>1755</v>
      </c>
      <c r="B31" s="5" t="s">
        <v>2070</v>
      </c>
      <c r="C31" s="5" t="s">
        <v>2073</v>
      </c>
      <c r="D31" s="5" t="s">
        <v>305</v>
      </c>
      <c r="E31" s="5" t="s">
        <v>90</v>
      </c>
      <c r="F31" s="5" t="s">
        <v>2004</v>
      </c>
      <c r="G31" s="5" t="s">
        <v>556</v>
      </c>
      <c r="H31" s="12">
        <v>46321</v>
      </c>
      <c r="I31" s="12">
        <v>46397</v>
      </c>
      <c r="J31" s="5" t="s">
        <v>2074</v>
      </c>
      <c r="K31" s="5" t="s">
        <v>31</v>
      </c>
      <c r="L31" s="5" t="str">
        <f t="shared" si="0"/>
        <v>En plazo</v>
      </c>
      <c r="M31" s="47" t="str">
        <f t="shared" si="4"/>
        <v/>
      </c>
      <c r="N31" s="47" t="str">
        <f t="shared" si="4"/>
        <v/>
      </c>
      <c r="O31" s="47" t="str">
        <f t="shared" si="4"/>
        <v/>
      </c>
      <c r="P31" s="47">
        <f t="shared" si="4"/>
        <v>1</v>
      </c>
      <c r="Q31" s="47">
        <f t="shared" si="4"/>
        <v>1</v>
      </c>
      <c r="R31" s="47">
        <f t="shared" si="4"/>
        <v>1</v>
      </c>
      <c r="S31" s="47">
        <f t="shared" si="4"/>
        <v>1</v>
      </c>
      <c r="T31" s="47" t="str">
        <f t="shared" si="4"/>
        <v/>
      </c>
      <c r="U31" s="47" t="str">
        <f t="shared" si="4"/>
        <v/>
      </c>
      <c r="V31" s="47" t="str">
        <f t="shared" si="4"/>
        <v/>
      </c>
      <c r="W31" s="47" t="str">
        <f t="shared" si="4"/>
        <v/>
      </c>
      <c r="X31" s="47" t="str">
        <f t="shared" si="4"/>
        <v/>
      </c>
      <c r="Y31" s="46" t="str">
        <f t="shared" si="2"/>
        <v/>
      </c>
    </row>
    <row r="32" spans="1:25" ht="54" customHeight="1">
      <c r="A32" s="5" t="s">
        <v>1763</v>
      </c>
      <c r="B32" s="5" t="s">
        <v>2070</v>
      </c>
      <c r="C32" s="5" t="s">
        <v>2075</v>
      </c>
      <c r="D32" s="5" t="s">
        <v>315</v>
      </c>
      <c r="E32" s="5" t="s">
        <v>154</v>
      </c>
      <c r="F32" s="5" t="s">
        <v>2004</v>
      </c>
      <c r="G32" s="5" t="s">
        <v>556</v>
      </c>
      <c r="H32" s="12">
        <v>46321</v>
      </c>
      <c r="I32" s="12">
        <v>46412</v>
      </c>
      <c r="J32" s="5" t="s">
        <v>2076</v>
      </c>
      <c r="K32" s="5" t="s">
        <v>31</v>
      </c>
      <c r="L32" s="5" t="str">
        <f t="shared" si="0"/>
        <v>En plazo</v>
      </c>
      <c r="M32" s="47" t="str">
        <f t="shared" si="4"/>
        <v/>
      </c>
      <c r="N32" s="47" t="str">
        <f t="shared" si="4"/>
        <v/>
      </c>
      <c r="O32" s="47" t="str">
        <f t="shared" si="4"/>
        <v/>
      </c>
      <c r="P32" s="47">
        <f t="shared" si="4"/>
        <v>1</v>
      </c>
      <c r="Q32" s="47">
        <f t="shared" si="4"/>
        <v>1</v>
      </c>
      <c r="R32" s="47">
        <f t="shared" si="4"/>
        <v>1</v>
      </c>
      <c r="S32" s="47">
        <f t="shared" si="4"/>
        <v>1</v>
      </c>
      <c r="T32" s="47" t="str">
        <f t="shared" si="4"/>
        <v/>
      </c>
      <c r="U32" s="47" t="str">
        <f t="shared" si="4"/>
        <v/>
      </c>
      <c r="V32" s="47" t="str">
        <f t="shared" si="4"/>
        <v/>
      </c>
      <c r="W32" s="47" t="str">
        <f t="shared" si="4"/>
        <v/>
      </c>
      <c r="X32" s="47" t="str">
        <f t="shared" si="4"/>
        <v/>
      </c>
      <c r="Y32" s="46" t="str">
        <f t="shared" si="2"/>
        <v/>
      </c>
    </row>
    <row r="33" spans="1:25" ht="54" customHeight="1">
      <c r="A33" s="5" t="s">
        <v>1819</v>
      </c>
      <c r="B33" s="5" t="s">
        <v>2077</v>
      </c>
      <c r="C33" s="5" t="s">
        <v>2078</v>
      </c>
      <c r="D33" s="5" t="s">
        <v>229</v>
      </c>
      <c r="E33" s="5" t="s">
        <v>2045</v>
      </c>
      <c r="F33" s="5" t="s">
        <v>2004</v>
      </c>
      <c r="G33" s="5" t="s">
        <v>1436</v>
      </c>
      <c r="H33" s="12">
        <v>46321</v>
      </c>
      <c r="I33" s="12">
        <v>46412</v>
      </c>
      <c r="J33" s="5" t="s">
        <v>2079</v>
      </c>
      <c r="K33" s="5" t="s">
        <v>31</v>
      </c>
      <c r="L33" s="5" t="str">
        <f t="shared" si="0"/>
        <v>En plazo</v>
      </c>
      <c r="M33" s="47" t="str">
        <f t="shared" si="4"/>
        <v/>
      </c>
      <c r="N33" s="47" t="str">
        <f t="shared" si="4"/>
        <v/>
      </c>
      <c r="O33" s="47" t="str">
        <f t="shared" si="4"/>
        <v/>
      </c>
      <c r="P33" s="47">
        <f t="shared" si="4"/>
        <v>1</v>
      </c>
      <c r="Q33" s="47">
        <f t="shared" si="4"/>
        <v>1</v>
      </c>
      <c r="R33" s="47">
        <f t="shared" si="4"/>
        <v>1</v>
      </c>
      <c r="S33" s="47">
        <f t="shared" si="4"/>
        <v>1</v>
      </c>
      <c r="T33" s="47" t="str">
        <f t="shared" si="4"/>
        <v/>
      </c>
      <c r="U33" s="47" t="str">
        <f t="shared" si="4"/>
        <v/>
      </c>
      <c r="V33" s="47" t="str">
        <f t="shared" si="4"/>
        <v/>
      </c>
      <c r="W33" s="47" t="str">
        <f t="shared" si="4"/>
        <v/>
      </c>
      <c r="X33" s="47" t="str">
        <f t="shared" si="4"/>
        <v/>
      </c>
      <c r="Y33" s="46" t="str">
        <f t="shared" si="2"/>
        <v/>
      </c>
    </row>
    <row r="34" spans="1:25" ht="54" customHeight="1">
      <c r="A34" s="5" t="s">
        <v>799</v>
      </c>
      <c r="B34" s="5" t="s">
        <v>2080</v>
      </c>
      <c r="C34" s="5" t="s">
        <v>2081</v>
      </c>
      <c r="D34" s="5" t="s">
        <v>241</v>
      </c>
      <c r="E34" s="5" t="s">
        <v>798</v>
      </c>
      <c r="F34" s="5" t="s">
        <v>2004</v>
      </c>
      <c r="G34" s="5" t="s">
        <v>1436</v>
      </c>
      <c r="H34" s="12">
        <v>46321</v>
      </c>
      <c r="I34" s="12">
        <v>46412</v>
      </c>
      <c r="J34" s="5" t="s">
        <v>2082</v>
      </c>
      <c r="K34" s="5" t="s">
        <v>31</v>
      </c>
      <c r="L34" s="5" t="str">
        <f t="shared" si="0"/>
        <v>En plazo</v>
      </c>
      <c r="M34" s="47" t="str">
        <f t="shared" si="4"/>
        <v/>
      </c>
      <c r="N34" s="47" t="str">
        <f t="shared" si="4"/>
        <v/>
      </c>
      <c r="O34" s="47" t="str">
        <f t="shared" si="4"/>
        <v/>
      </c>
      <c r="P34" s="47">
        <f t="shared" si="4"/>
        <v>1</v>
      </c>
      <c r="Q34" s="47">
        <f t="shared" si="4"/>
        <v>1</v>
      </c>
      <c r="R34" s="47">
        <f t="shared" si="4"/>
        <v>1</v>
      </c>
      <c r="S34" s="47">
        <f t="shared" si="4"/>
        <v>1</v>
      </c>
      <c r="T34" s="47" t="str">
        <f t="shared" si="4"/>
        <v/>
      </c>
      <c r="U34" s="47" t="str">
        <f t="shared" si="4"/>
        <v/>
      </c>
      <c r="V34" s="47" t="str">
        <f t="shared" si="4"/>
        <v/>
      </c>
      <c r="W34" s="47" t="str">
        <f t="shared" si="4"/>
        <v/>
      </c>
      <c r="X34" s="47" t="str">
        <f t="shared" si="4"/>
        <v/>
      </c>
      <c r="Y34" s="46" t="str">
        <f t="shared" si="2"/>
        <v/>
      </c>
    </row>
    <row r="35" spans="1:25" ht="54" customHeight="1">
      <c r="A35" s="5" t="s">
        <v>814</v>
      </c>
      <c r="B35" s="5" t="s">
        <v>2083</v>
      </c>
      <c r="C35" s="5" t="s">
        <v>2084</v>
      </c>
      <c r="D35" s="5" t="s">
        <v>229</v>
      </c>
      <c r="E35" s="5" t="s">
        <v>2085</v>
      </c>
      <c r="F35" s="5" t="s">
        <v>2004</v>
      </c>
      <c r="G35" s="5" t="s">
        <v>1436</v>
      </c>
      <c r="H35" s="12">
        <v>46321</v>
      </c>
      <c r="I35" s="12">
        <v>46387</v>
      </c>
      <c r="J35" s="5" t="s">
        <v>2086</v>
      </c>
      <c r="K35" s="5" t="s">
        <v>33</v>
      </c>
      <c r="L35" s="5" t="str">
        <f t="shared" si="0"/>
        <v>En plazo</v>
      </c>
      <c r="M35" s="47" t="str">
        <f t="shared" si="4"/>
        <v/>
      </c>
      <c r="N35" s="47" t="str">
        <f t="shared" si="4"/>
        <v/>
      </c>
      <c r="O35" s="47" t="str">
        <f t="shared" si="4"/>
        <v/>
      </c>
      <c r="P35" s="47">
        <f t="shared" si="4"/>
        <v>1</v>
      </c>
      <c r="Q35" s="47">
        <f t="shared" si="4"/>
        <v>1</v>
      </c>
      <c r="R35" s="47">
        <f t="shared" si="4"/>
        <v>1</v>
      </c>
      <c r="S35" s="47" t="str">
        <f t="shared" si="4"/>
        <v/>
      </c>
      <c r="T35" s="47" t="str">
        <f t="shared" si="4"/>
        <v/>
      </c>
      <c r="U35" s="47" t="str">
        <f t="shared" si="4"/>
        <v/>
      </c>
      <c r="V35" s="47" t="str">
        <f t="shared" si="4"/>
        <v/>
      </c>
      <c r="W35" s="47" t="str">
        <f t="shared" si="4"/>
        <v/>
      </c>
      <c r="X35" s="47" t="str">
        <f t="shared" si="4"/>
        <v/>
      </c>
      <c r="Y35" s="46" t="str">
        <f t="shared" si="2"/>
        <v/>
      </c>
    </row>
    <row r="36" spans="1:25" ht="54" customHeight="1">
      <c r="A36" s="5" t="s">
        <v>906</v>
      </c>
      <c r="B36" s="5" t="s">
        <v>2087</v>
      </c>
      <c r="C36" s="5" t="s">
        <v>2088</v>
      </c>
      <c r="D36" s="5" t="s">
        <v>470</v>
      </c>
      <c r="E36" s="5" t="s">
        <v>2060</v>
      </c>
      <c r="F36" s="5" t="s">
        <v>2004</v>
      </c>
      <c r="G36" s="5" t="s">
        <v>1436</v>
      </c>
      <c r="H36" s="12">
        <v>46321</v>
      </c>
      <c r="I36" s="12">
        <v>46387</v>
      </c>
      <c r="J36" s="5" t="s">
        <v>2089</v>
      </c>
      <c r="K36" s="5" t="s">
        <v>33</v>
      </c>
      <c r="L36" s="5" t="str">
        <f t="shared" si="0"/>
        <v>En plazo</v>
      </c>
      <c r="M36" s="47" t="str">
        <f t="shared" si="4"/>
        <v/>
      </c>
      <c r="N36" s="47" t="str">
        <f t="shared" si="4"/>
        <v/>
      </c>
      <c r="O36" s="47" t="str">
        <f t="shared" si="4"/>
        <v/>
      </c>
      <c r="P36" s="47">
        <f t="shared" si="4"/>
        <v>1</v>
      </c>
      <c r="Q36" s="47">
        <f t="shared" si="4"/>
        <v>1</v>
      </c>
      <c r="R36" s="47">
        <f t="shared" si="4"/>
        <v>1</v>
      </c>
      <c r="S36" s="47" t="str">
        <f t="shared" si="4"/>
        <v/>
      </c>
      <c r="T36" s="47" t="str">
        <f t="shared" si="4"/>
        <v/>
      </c>
      <c r="U36" s="47" t="str">
        <f t="shared" si="4"/>
        <v/>
      </c>
      <c r="V36" s="47" t="str">
        <f t="shared" si="4"/>
        <v/>
      </c>
      <c r="W36" s="47" t="str">
        <f t="shared" si="4"/>
        <v/>
      </c>
      <c r="X36" s="47" t="str">
        <f t="shared" si="4"/>
        <v/>
      </c>
      <c r="Y36" s="46" t="str">
        <f t="shared" si="2"/>
        <v/>
      </c>
    </row>
    <row r="37" spans="1:25" ht="54" customHeight="1">
      <c r="A37" s="5" t="s">
        <v>2090</v>
      </c>
      <c r="B37" s="5" t="s">
        <v>2091</v>
      </c>
      <c r="C37" s="5" t="s">
        <v>2092</v>
      </c>
      <c r="D37" s="5" t="s">
        <v>395</v>
      </c>
      <c r="E37" s="5" t="s">
        <v>2093</v>
      </c>
      <c r="F37" s="5" t="s">
        <v>2004</v>
      </c>
      <c r="G37" s="5" t="s">
        <v>1436</v>
      </c>
      <c r="H37" s="12">
        <v>46413</v>
      </c>
      <c r="I37" s="12">
        <v>46477</v>
      </c>
      <c r="J37" s="5" t="s">
        <v>2094</v>
      </c>
      <c r="K37" s="5" t="s">
        <v>31</v>
      </c>
      <c r="L37" s="5" t="str">
        <f t="shared" si="0"/>
        <v>En plazo</v>
      </c>
      <c r="M37" s="47" t="str">
        <f t="shared" si="4"/>
        <v/>
      </c>
      <c r="N37" s="47" t="str">
        <f t="shared" si="4"/>
        <v/>
      </c>
      <c r="O37" s="47" t="str">
        <f t="shared" si="4"/>
        <v/>
      </c>
      <c r="P37" s="47" t="str">
        <f t="shared" si="4"/>
        <v/>
      </c>
      <c r="Q37" s="47" t="str">
        <f t="shared" si="4"/>
        <v/>
      </c>
      <c r="R37" s="47" t="str">
        <f t="shared" si="4"/>
        <v/>
      </c>
      <c r="S37" s="47">
        <f t="shared" si="4"/>
        <v>1</v>
      </c>
      <c r="T37" s="47">
        <f t="shared" si="4"/>
        <v>1</v>
      </c>
      <c r="U37" s="47">
        <f t="shared" si="4"/>
        <v>1</v>
      </c>
      <c r="V37" s="47" t="str">
        <f t="shared" si="4"/>
        <v/>
      </c>
      <c r="W37" s="47" t="str">
        <f t="shared" si="4"/>
        <v/>
      </c>
      <c r="X37" s="47" t="str">
        <f t="shared" si="4"/>
        <v/>
      </c>
      <c r="Y37" s="46" t="str">
        <f t="shared" si="2"/>
        <v/>
      </c>
    </row>
    <row r="38" spans="1:25" ht="54" customHeight="1">
      <c r="A38" s="5" t="s">
        <v>924</v>
      </c>
      <c r="B38" s="5" t="s">
        <v>2095</v>
      </c>
      <c r="C38" s="5" t="s">
        <v>2096</v>
      </c>
      <c r="D38" s="5" t="s">
        <v>229</v>
      </c>
      <c r="E38" s="5" t="s">
        <v>2097</v>
      </c>
      <c r="F38" s="5" t="s">
        <v>2004</v>
      </c>
      <c r="G38" s="5" t="s">
        <v>1436</v>
      </c>
      <c r="H38" s="12">
        <v>46413</v>
      </c>
      <c r="I38" s="12">
        <v>46502</v>
      </c>
      <c r="J38" s="5" t="s">
        <v>2098</v>
      </c>
      <c r="K38" s="5" t="s">
        <v>33</v>
      </c>
      <c r="L38" s="5" t="str">
        <f t="shared" si="0"/>
        <v>En plazo</v>
      </c>
      <c r="M38" s="47" t="str">
        <f t="shared" si="4"/>
        <v/>
      </c>
      <c r="N38" s="47" t="str">
        <f t="shared" si="4"/>
        <v/>
      </c>
      <c r="O38" s="47" t="str">
        <f t="shared" si="4"/>
        <v/>
      </c>
      <c r="P38" s="47" t="str">
        <f t="shared" si="4"/>
        <v/>
      </c>
      <c r="Q38" s="47" t="str">
        <f t="shared" si="4"/>
        <v/>
      </c>
      <c r="R38" s="47" t="str">
        <f t="shared" si="4"/>
        <v/>
      </c>
      <c r="S38" s="47">
        <f t="shared" si="4"/>
        <v>1</v>
      </c>
      <c r="T38" s="47">
        <f t="shared" si="4"/>
        <v>1</v>
      </c>
      <c r="U38" s="47">
        <f t="shared" si="4"/>
        <v>1</v>
      </c>
      <c r="V38" s="47">
        <f t="shared" si="4"/>
        <v>1</v>
      </c>
      <c r="W38" s="47" t="str">
        <f t="shared" si="4"/>
        <v/>
      </c>
      <c r="X38" s="47" t="str">
        <f t="shared" si="4"/>
        <v/>
      </c>
      <c r="Y38" s="46" t="str">
        <f t="shared" si="2"/>
        <v/>
      </c>
    </row>
    <row r="39" spans="1:25" ht="54" customHeight="1">
      <c r="A39" s="6" t="s">
        <v>2099</v>
      </c>
      <c r="B39" s="6" t="s">
        <v>2100</v>
      </c>
      <c r="C39" s="6" t="s">
        <v>2101</v>
      </c>
      <c r="D39" s="6" t="s">
        <v>241</v>
      </c>
      <c r="E39" s="6" t="s">
        <v>232</v>
      </c>
      <c r="F39" s="6" t="s">
        <v>2004</v>
      </c>
      <c r="G39" s="6" t="s">
        <v>1436</v>
      </c>
      <c r="H39" s="13">
        <v>46413</v>
      </c>
      <c r="I39" s="13">
        <v>46502</v>
      </c>
      <c r="J39" s="6" t="s">
        <v>2102</v>
      </c>
      <c r="K39" s="6" t="s">
        <v>33</v>
      </c>
      <c r="L39" s="6" t="str">
        <f t="shared" si="0"/>
        <v>En plazo</v>
      </c>
      <c r="M39" s="48" t="str">
        <f t="shared" si="4"/>
        <v/>
      </c>
      <c r="N39" s="48" t="str">
        <f t="shared" si="4"/>
        <v/>
      </c>
      <c r="O39" s="48" t="str">
        <f t="shared" si="4"/>
        <v/>
      </c>
      <c r="P39" s="48" t="str">
        <f t="shared" si="4"/>
        <v/>
      </c>
      <c r="Q39" s="48" t="str">
        <f t="shared" si="4"/>
        <v/>
      </c>
      <c r="R39" s="48" t="str">
        <f t="shared" si="4"/>
        <v/>
      </c>
      <c r="S39" s="48">
        <f t="shared" si="4"/>
        <v>1</v>
      </c>
      <c r="T39" s="48">
        <f t="shared" si="4"/>
        <v>1</v>
      </c>
      <c r="U39" s="48">
        <f t="shared" si="4"/>
        <v>1</v>
      </c>
      <c r="V39" s="48">
        <f t="shared" si="4"/>
        <v>1</v>
      </c>
      <c r="W39" s="48" t="str">
        <f t="shared" si="4"/>
        <v/>
      </c>
      <c r="X39" s="48" t="str">
        <f t="shared" si="4"/>
        <v/>
      </c>
      <c r="Y39" s="46" t="str">
        <f t="shared" si="2"/>
        <v/>
      </c>
    </row>
    <row r="40" spans="1:25" ht="48" customHeight="1">
      <c r="A40" s="6" t="s">
        <v>2103</v>
      </c>
      <c r="B40" s="6" t="s">
        <v>2104</v>
      </c>
      <c r="C40" s="6" t="s">
        <v>2105</v>
      </c>
      <c r="D40" s="6" t="s">
        <v>229</v>
      </c>
      <c r="E40" s="6" t="s">
        <v>2106</v>
      </c>
      <c r="F40" s="6" t="s">
        <v>2004</v>
      </c>
      <c r="G40" s="6" t="s">
        <v>556</v>
      </c>
      <c r="H40" s="13">
        <v>46503</v>
      </c>
      <c r="I40" s="13">
        <v>46553</v>
      </c>
      <c r="J40" s="6" t="s">
        <v>2107</v>
      </c>
      <c r="K40" s="6" t="s">
        <v>33</v>
      </c>
      <c r="L40" s="6" t="str">
        <f t="shared" si="0"/>
        <v>En plazo</v>
      </c>
      <c r="M40" s="49" t="str">
        <f t="shared" ref="M40:X41" si="5">IF(AND($H40&lt;=EOMONTH(M$8,0),$I40&gt;=M$8),1,"")</f>
        <v/>
      </c>
      <c r="N40" s="49" t="str">
        <f t="shared" si="5"/>
        <v/>
      </c>
      <c r="O40" s="49" t="str">
        <f t="shared" si="5"/>
        <v/>
      </c>
      <c r="P40" s="49" t="str">
        <f t="shared" si="5"/>
        <v/>
      </c>
      <c r="Q40" s="49" t="str">
        <f t="shared" si="5"/>
        <v/>
      </c>
      <c r="R40" s="49" t="str">
        <f t="shared" si="5"/>
        <v/>
      </c>
      <c r="S40" s="49" t="str">
        <f t="shared" si="5"/>
        <v/>
      </c>
      <c r="T40" s="49" t="str">
        <f t="shared" si="5"/>
        <v/>
      </c>
      <c r="U40" s="49" t="str">
        <f t="shared" si="5"/>
        <v/>
      </c>
      <c r="V40" s="49">
        <f t="shared" si="5"/>
        <v>1</v>
      </c>
      <c r="W40" s="49">
        <f t="shared" si="5"/>
        <v>1</v>
      </c>
      <c r="X40" s="49">
        <f t="shared" si="5"/>
        <v>1</v>
      </c>
      <c r="Y40" s="46" t="str">
        <f t="shared" si="2"/>
        <v/>
      </c>
    </row>
    <row r="41" spans="1:25" ht="48" customHeight="1">
      <c r="A41" s="6" t="s">
        <v>2108</v>
      </c>
      <c r="B41" s="6" t="s">
        <v>2109</v>
      </c>
      <c r="C41" s="6" t="s">
        <v>2110</v>
      </c>
      <c r="D41" s="6" t="s">
        <v>229</v>
      </c>
      <c r="E41" s="6" t="s">
        <v>2111</v>
      </c>
      <c r="F41" s="6" t="s">
        <v>2004</v>
      </c>
      <c r="G41" s="6" t="s">
        <v>1436</v>
      </c>
      <c r="H41" s="13">
        <v>46554</v>
      </c>
      <c r="I41" s="13">
        <v>46594</v>
      </c>
      <c r="J41" s="6" t="s">
        <v>2112</v>
      </c>
      <c r="K41" s="6" t="s">
        <v>31</v>
      </c>
      <c r="L41" s="6" t="str">
        <f t="shared" si="0"/>
        <v>En plazo</v>
      </c>
      <c r="M41" s="49" t="str">
        <f t="shared" si="5"/>
        <v/>
      </c>
      <c r="N41" s="49" t="str">
        <f t="shared" si="5"/>
        <v/>
      </c>
      <c r="O41" s="49" t="str">
        <f t="shared" si="5"/>
        <v/>
      </c>
      <c r="P41" s="49" t="str">
        <f t="shared" si="5"/>
        <v/>
      </c>
      <c r="Q41" s="49" t="str">
        <f t="shared" si="5"/>
        <v/>
      </c>
      <c r="R41" s="49" t="str">
        <f t="shared" si="5"/>
        <v/>
      </c>
      <c r="S41" s="49" t="str">
        <f t="shared" si="5"/>
        <v/>
      </c>
      <c r="T41" s="49" t="str">
        <f t="shared" si="5"/>
        <v/>
      </c>
      <c r="U41" s="49" t="str">
        <f t="shared" si="5"/>
        <v/>
      </c>
      <c r="V41" s="49" t="str">
        <f t="shared" si="5"/>
        <v/>
      </c>
      <c r="W41" s="49" t="str">
        <f t="shared" si="5"/>
        <v/>
      </c>
      <c r="X41" s="49">
        <f t="shared" si="5"/>
        <v>1</v>
      </c>
      <c r="Y41" s="46">
        <f t="shared" si="2"/>
        <v>1</v>
      </c>
    </row>
    <row r="42" spans="1: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</sheetData>
  <mergeCells count="14">
    <mergeCell ref="A4:B4"/>
    <mergeCell ref="C4:D4"/>
    <mergeCell ref="I4:J4"/>
    <mergeCell ref="A1:Y1"/>
    <mergeCell ref="A2:Y2"/>
    <mergeCell ref="A3:Y3"/>
    <mergeCell ref="I5:J6"/>
    <mergeCell ref="K4:L4"/>
    <mergeCell ref="K5:L6"/>
    <mergeCell ref="C5:D6"/>
    <mergeCell ref="E4:F4"/>
    <mergeCell ref="E5:F6"/>
    <mergeCell ref="G4:H4"/>
    <mergeCell ref="G5:H6"/>
  </mergeCells>
  <conditionalFormatting sqref="F10:F41">
    <cfRule type="containsText" dxfId="19" priority="12" operator="containsText" text="No iniciada"/>
    <cfRule type="containsText" dxfId="18" priority="13" operator="containsText" text="En curso"/>
    <cfRule type="containsText" dxfId="17" priority="14" operator="containsText" text="Bloqueada"/>
    <cfRule type="containsText" dxfId="16" priority="15" operator="containsText" text="Completada"/>
    <cfRule type="containsText" dxfId="15" priority="16" operator="containsText" text="Cancelada"/>
  </conditionalFormatting>
  <conditionalFormatting sqref="G10:G41">
    <cfRule type="containsText" dxfId="14" priority="4" operator="containsText" text="P0"/>
    <cfRule type="containsText" dxfId="13" priority="5" operator="containsText" text="P1"/>
    <cfRule type="containsText" dxfId="12" priority="6" operator="containsText" text="P2"/>
    <cfRule type="containsText" dxfId="11" priority="7" operator="containsText" text="P3"/>
  </conditionalFormatting>
  <conditionalFormatting sqref="L10:L41">
    <cfRule type="containsText" dxfId="10" priority="8" operator="containsText" text="Vencida"/>
    <cfRule type="containsText" dxfId="9" priority="9" operator="containsText" text="Próx. 30d"/>
    <cfRule type="containsText" dxfId="8" priority="10" operator="containsText" text="En plazo"/>
    <cfRule type="containsText" dxfId="7" priority="11" operator="containsText" text="Completada"/>
  </conditionalFormatting>
  <conditionalFormatting sqref="M10:Y41">
    <cfRule type="cellIs" dxfId="6" priority="17" operator="equal">
      <formula>1</formula>
    </cfRule>
  </conditionalFormatting>
  <dataValidations count="3">
    <dataValidation type="list" sqref="F10:F41" xr:uid="{00000000-0002-0000-0400-000000000000}">
      <formula1>"No iniciada,En curso,Bloqueada,Completada,Cancelada"</formula1>
    </dataValidation>
    <dataValidation type="list" sqref="G10:G41" xr:uid="{00000000-0002-0000-0400-000001000000}">
      <formula1>"P0,P1,P2,P3"</formula1>
    </dataValidation>
    <dataValidation type="list" sqref="K10:K41" xr:uid="{00000000-0002-0000-0400-000002000000}">
      <formula1>"Bajo,Medio,Alto"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7"/>
  <sheetViews>
    <sheetView showGridLines="0" topLeftCell="A23" zoomScale="75" workbookViewId="0">
      <selection sqref="A1:N1"/>
    </sheetView>
  </sheetViews>
  <sheetFormatPr baseColWidth="10" defaultColWidth="8.83203125" defaultRowHeight="15"/>
  <cols>
    <col min="1" max="1" width="26" customWidth="1"/>
    <col min="2" max="2" width="18" customWidth="1"/>
    <col min="3" max="3" width="20" customWidth="1"/>
    <col min="4" max="5" width="38" customWidth="1"/>
    <col min="6" max="7" width="24" customWidth="1"/>
    <col min="8" max="8" width="16" customWidth="1"/>
    <col min="9" max="9" width="10" customWidth="1"/>
    <col min="10" max="10" width="42" customWidth="1"/>
    <col min="11" max="11" width="24" customWidth="1"/>
    <col min="12" max="12" width="28" customWidth="1"/>
    <col min="13" max="13" width="16" customWidth="1"/>
    <col min="14" max="14" width="28" customWidth="1"/>
  </cols>
  <sheetData>
    <row r="1" spans="1:14" ht="34" customHeight="1">
      <c r="A1" s="112" t="s">
        <v>566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</row>
    <row r="2" spans="1:14" ht="30" customHeight="1">
      <c r="A2" s="113" t="s">
        <v>567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</row>
    <row r="3" spans="1:14" ht="30" customHeight="1">
      <c r="A3" s="114" t="s">
        <v>568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</row>
    <row r="4" spans="1:14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ht="16">
      <c r="A5" s="127" t="s">
        <v>569</v>
      </c>
      <c r="B5" s="127"/>
      <c r="C5" s="127"/>
      <c r="D5" s="127"/>
      <c r="E5" s="127"/>
      <c r="F5" s="127"/>
      <c r="G5" s="127"/>
      <c r="H5" s="17"/>
      <c r="I5" s="128" t="s">
        <v>570</v>
      </c>
      <c r="J5" s="128"/>
      <c r="K5" s="128"/>
      <c r="L5" s="128"/>
      <c r="M5" s="128"/>
      <c r="N5" s="128"/>
    </row>
    <row r="6" spans="1:14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40" customHeight="1">
      <c r="A7" s="18" t="s">
        <v>571</v>
      </c>
      <c r="B7" s="19" t="s">
        <v>572</v>
      </c>
      <c r="C7" s="19" t="s">
        <v>573</v>
      </c>
      <c r="D7" s="19" t="s">
        <v>574</v>
      </c>
      <c r="E7" s="19" t="s">
        <v>575</v>
      </c>
      <c r="F7" s="19" t="s">
        <v>576</v>
      </c>
      <c r="G7" s="20" t="s">
        <v>21</v>
      </c>
      <c r="H7" s="17"/>
      <c r="I7" s="24" t="s">
        <v>577</v>
      </c>
      <c r="J7" s="4" t="s">
        <v>578</v>
      </c>
      <c r="K7" s="17"/>
      <c r="L7" s="17"/>
      <c r="M7" s="17"/>
      <c r="N7" s="17"/>
    </row>
    <row r="8" spans="1:14" ht="52" customHeight="1">
      <c r="A8" s="4" t="s">
        <v>579</v>
      </c>
      <c r="B8" s="4" t="s">
        <v>580</v>
      </c>
      <c r="C8" s="4" t="s">
        <v>581</v>
      </c>
      <c r="D8" s="4" t="s">
        <v>582</v>
      </c>
      <c r="E8" s="4" t="s">
        <v>583</v>
      </c>
      <c r="F8" s="4" t="s">
        <v>584</v>
      </c>
      <c r="G8" s="4" t="s">
        <v>585</v>
      </c>
      <c r="H8" s="17"/>
      <c r="I8" s="25" t="s">
        <v>586</v>
      </c>
      <c r="J8" s="5" t="s">
        <v>587</v>
      </c>
      <c r="K8" s="17"/>
      <c r="L8" s="17"/>
      <c r="M8" s="17"/>
      <c r="N8" s="17"/>
    </row>
    <row r="9" spans="1:14" ht="52" customHeight="1">
      <c r="A9" s="5" t="s">
        <v>232</v>
      </c>
      <c r="B9" s="5" t="s">
        <v>588</v>
      </c>
      <c r="C9" s="5" t="s">
        <v>581</v>
      </c>
      <c r="D9" s="5" t="s">
        <v>2113</v>
      </c>
      <c r="E9" s="5" t="s">
        <v>589</v>
      </c>
      <c r="F9" s="5" t="s">
        <v>590</v>
      </c>
      <c r="G9" s="5" t="s">
        <v>591</v>
      </c>
      <c r="H9" s="17"/>
      <c r="I9" s="25" t="s">
        <v>592</v>
      </c>
      <c r="J9" s="5" t="s">
        <v>593</v>
      </c>
      <c r="K9" s="17"/>
      <c r="L9" s="17"/>
      <c r="M9" s="17"/>
      <c r="N9" s="17"/>
    </row>
    <row r="10" spans="1:14" ht="52" customHeight="1">
      <c r="A10" s="5" t="s">
        <v>594</v>
      </c>
      <c r="B10" s="5" t="s">
        <v>595</v>
      </c>
      <c r="C10" s="5" t="s">
        <v>581</v>
      </c>
      <c r="D10" s="5" t="s">
        <v>596</v>
      </c>
      <c r="E10" s="5" t="s">
        <v>589</v>
      </c>
      <c r="F10" s="5" t="s">
        <v>597</v>
      </c>
      <c r="G10" s="5" t="s">
        <v>598</v>
      </c>
      <c r="H10" s="17"/>
      <c r="I10" s="25" t="s">
        <v>599</v>
      </c>
      <c r="J10" s="5" t="s">
        <v>600</v>
      </c>
      <c r="K10" s="17"/>
      <c r="L10" s="17"/>
      <c r="M10" s="17"/>
      <c r="N10" s="17"/>
    </row>
    <row r="11" spans="1:14" ht="52" customHeight="1">
      <c r="A11" s="5" t="s">
        <v>90</v>
      </c>
      <c r="B11" s="5" t="s">
        <v>601</v>
      </c>
      <c r="C11" s="5" t="s">
        <v>581</v>
      </c>
      <c r="D11" s="5" t="s">
        <v>2114</v>
      </c>
      <c r="E11" s="5" t="s">
        <v>589</v>
      </c>
      <c r="F11" s="5" t="s">
        <v>602</v>
      </c>
      <c r="G11" s="5" t="s">
        <v>603</v>
      </c>
      <c r="H11" s="17"/>
      <c r="I11" s="25" t="s">
        <v>604</v>
      </c>
      <c r="J11" s="5" t="s">
        <v>605</v>
      </c>
      <c r="K11" s="17"/>
      <c r="L11" s="17"/>
      <c r="M11" s="17"/>
      <c r="N11" s="17"/>
    </row>
    <row r="12" spans="1:14" ht="52" customHeight="1">
      <c r="A12" s="5" t="s">
        <v>154</v>
      </c>
      <c r="B12" s="5" t="s">
        <v>606</v>
      </c>
      <c r="C12" s="5" t="s">
        <v>581</v>
      </c>
      <c r="D12" s="5" t="s">
        <v>607</v>
      </c>
      <c r="E12" s="5" t="s">
        <v>589</v>
      </c>
      <c r="F12" s="5" t="s">
        <v>608</v>
      </c>
      <c r="G12" s="5" t="s">
        <v>609</v>
      </c>
      <c r="H12" s="17"/>
      <c r="I12" s="25" t="s">
        <v>610</v>
      </c>
      <c r="J12" s="5" t="s">
        <v>611</v>
      </c>
      <c r="K12" s="17"/>
      <c r="L12" s="17"/>
      <c r="M12" s="17"/>
      <c r="N12" s="17"/>
    </row>
    <row r="13" spans="1:14" ht="52" customHeight="1">
      <c r="A13" s="5" t="s">
        <v>612</v>
      </c>
      <c r="B13" s="5" t="s">
        <v>613</v>
      </c>
      <c r="C13" s="5" t="s">
        <v>145</v>
      </c>
      <c r="D13" s="5" t="s">
        <v>614</v>
      </c>
      <c r="E13" s="5" t="s">
        <v>615</v>
      </c>
      <c r="F13" s="5" t="s">
        <v>616</v>
      </c>
      <c r="G13" s="5" t="s">
        <v>617</v>
      </c>
      <c r="H13" s="17"/>
      <c r="I13" s="16" t="s">
        <v>618</v>
      </c>
      <c r="J13" s="6" t="s">
        <v>619</v>
      </c>
      <c r="K13" s="17"/>
      <c r="L13" s="17"/>
      <c r="M13" s="17"/>
      <c r="N13" s="17"/>
    </row>
    <row r="14" spans="1:14" ht="52" customHeight="1">
      <c r="A14" s="6" t="s">
        <v>620</v>
      </c>
      <c r="B14" s="6" t="s">
        <v>621</v>
      </c>
      <c r="C14" s="6" t="s">
        <v>145</v>
      </c>
      <c r="D14" s="6" t="s">
        <v>2115</v>
      </c>
      <c r="E14" s="6" t="s">
        <v>622</v>
      </c>
      <c r="F14" s="6" t="s">
        <v>623</v>
      </c>
      <c r="G14" s="6" t="s">
        <v>624</v>
      </c>
      <c r="H14" s="17"/>
      <c r="I14" s="17"/>
      <c r="J14" s="17"/>
      <c r="K14" s="17"/>
      <c r="L14" s="17"/>
      <c r="M14" s="17"/>
      <c r="N14" s="17"/>
    </row>
    <row r="15" spans="1:14" ht="52" customHeight="1">
      <c r="A15" s="6"/>
      <c r="B15" s="6"/>
      <c r="C15" s="6"/>
      <c r="D15" s="6"/>
      <c r="E15" s="6"/>
      <c r="F15" s="6"/>
      <c r="G15" s="6"/>
      <c r="H15" s="17"/>
      <c r="I15" s="17"/>
      <c r="J15" s="17"/>
      <c r="K15" s="17"/>
      <c r="L15" s="17"/>
      <c r="M15" s="17"/>
      <c r="N15" s="17"/>
    </row>
    <row r="16" spans="1:14" ht="16">
      <c r="A16" s="126" t="s">
        <v>625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</row>
    <row r="17" spans="1:14" ht="30" customHeight="1">
      <c r="A17" s="129" t="s">
        <v>626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</row>
    <row r="18" spans="1:14" ht="42" customHeight="1">
      <c r="A18" s="34" t="s">
        <v>627</v>
      </c>
      <c r="B18" s="35" t="s">
        <v>628</v>
      </c>
      <c r="C18" s="35" t="s">
        <v>233</v>
      </c>
      <c r="D18" s="35" t="s">
        <v>284</v>
      </c>
      <c r="E18" s="35" t="s">
        <v>612</v>
      </c>
      <c r="F18" s="35" t="s">
        <v>629</v>
      </c>
      <c r="G18" s="35" t="s">
        <v>594</v>
      </c>
      <c r="H18" s="35" t="s">
        <v>630</v>
      </c>
      <c r="I18" s="35" t="s">
        <v>631</v>
      </c>
      <c r="J18" s="35" t="s">
        <v>632</v>
      </c>
      <c r="K18" s="36" t="s">
        <v>633</v>
      </c>
      <c r="L18" s="37" t="s">
        <v>634</v>
      </c>
      <c r="M18" s="38" t="s">
        <v>635</v>
      </c>
      <c r="N18" s="38" t="s">
        <v>21</v>
      </c>
    </row>
    <row r="19" spans="1:14" ht="48" customHeight="1">
      <c r="A19" s="28" t="s">
        <v>636</v>
      </c>
      <c r="B19" s="29" t="s">
        <v>637</v>
      </c>
      <c r="C19" s="29" t="s">
        <v>638</v>
      </c>
      <c r="D19" s="29" t="s">
        <v>639</v>
      </c>
      <c r="E19" s="29" t="s">
        <v>640</v>
      </c>
      <c r="F19" s="29" t="s">
        <v>640</v>
      </c>
      <c r="G19" s="29" t="s">
        <v>640</v>
      </c>
      <c r="H19" s="29" t="s">
        <v>640</v>
      </c>
      <c r="I19" s="29" t="s">
        <v>640</v>
      </c>
      <c r="J19" s="29" t="s">
        <v>640</v>
      </c>
      <c r="K19" s="29" t="s">
        <v>641</v>
      </c>
      <c r="L19" s="31" t="s">
        <v>639</v>
      </c>
      <c r="M19" s="31" t="s">
        <v>640</v>
      </c>
      <c r="N19" s="28" t="s">
        <v>642</v>
      </c>
    </row>
    <row r="20" spans="1:14" ht="48" customHeight="1">
      <c r="A20" s="30" t="s">
        <v>643</v>
      </c>
      <c r="B20" s="31" t="s">
        <v>641</v>
      </c>
      <c r="C20" s="31" t="s">
        <v>638</v>
      </c>
      <c r="D20" s="31" t="s">
        <v>639</v>
      </c>
      <c r="E20" s="31" t="s">
        <v>640</v>
      </c>
      <c r="F20" s="31" t="s">
        <v>640</v>
      </c>
      <c r="G20" s="31" t="s">
        <v>640</v>
      </c>
      <c r="H20" s="31" t="s">
        <v>640</v>
      </c>
      <c r="I20" s="31" t="s">
        <v>640</v>
      </c>
      <c r="J20" s="31" t="s">
        <v>641</v>
      </c>
      <c r="K20" s="31" t="s">
        <v>641</v>
      </c>
      <c r="L20" s="31" t="s">
        <v>640</v>
      </c>
      <c r="M20" s="31" t="s">
        <v>641</v>
      </c>
      <c r="N20" s="28" t="s">
        <v>644</v>
      </c>
    </row>
    <row r="21" spans="1:14" ht="48" customHeight="1">
      <c r="A21" s="30" t="s">
        <v>645</v>
      </c>
      <c r="B21" s="31" t="s">
        <v>638</v>
      </c>
      <c r="C21" s="31" t="s">
        <v>640</v>
      </c>
      <c r="D21" s="31" t="s">
        <v>640</v>
      </c>
      <c r="E21" s="31" t="s">
        <v>640</v>
      </c>
      <c r="F21" s="31" t="s">
        <v>639</v>
      </c>
      <c r="G21" s="31" t="s">
        <v>640</v>
      </c>
      <c r="H21" s="31" t="s">
        <v>639</v>
      </c>
      <c r="I21" s="31" t="s">
        <v>639</v>
      </c>
      <c r="J21" s="31" t="s">
        <v>641</v>
      </c>
      <c r="K21" s="31" t="s">
        <v>640</v>
      </c>
      <c r="L21" s="31" t="s">
        <v>639</v>
      </c>
      <c r="M21" s="31" t="s">
        <v>640</v>
      </c>
      <c r="N21" s="28" t="s">
        <v>646</v>
      </c>
    </row>
    <row r="22" spans="1:14" ht="48" customHeight="1">
      <c r="A22" s="30" t="s">
        <v>647</v>
      </c>
      <c r="B22" s="31" t="s">
        <v>641</v>
      </c>
      <c r="C22" s="31" t="s">
        <v>640</v>
      </c>
      <c r="D22" s="31" t="s">
        <v>640</v>
      </c>
      <c r="E22" s="31" t="s">
        <v>640</v>
      </c>
      <c r="F22" s="31" t="s">
        <v>640</v>
      </c>
      <c r="G22" s="31" t="s">
        <v>640</v>
      </c>
      <c r="H22" s="31" t="s">
        <v>639</v>
      </c>
      <c r="I22" s="31" t="s">
        <v>639</v>
      </c>
      <c r="J22" s="31" t="s">
        <v>641</v>
      </c>
      <c r="K22" s="31" t="s">
        <v>641</v>
      </c>
      <c r="L22" s="31" t="s">
        <v>648</v>
      </c>
      <c r="M22" s="31" t="s">
        <v>640</v>
      </c>
      <c r="N22" s="28" t="s">
        <v>649</v>
      </c>
    </row>
    <row r="23" spans="1:14" ht="48" customHeight="1">
      <c r="A23" s="30" t="s">
        <v>650</v>
      </c>
      <c r="B23" s="31" t="s">
        <v>641</v>
      </c>
      <c r="C23" s="31" t="s">
        <v>641</v>
      </c>
      <c r="D23" s="31" t="s">
        <v>640</v>
      </c>
      <c r="E23" s="31" t="s">
        <v>640</v>
      </c>
      <c r="F23" s="31" t="s">
        <v>640</v>
      </c>
      <c r="G23" s="31" t="s">
        <v>641</v>
      </c>
      <c r="H23" s="31" t="s">
        <v>648</v>
      </c>
      <c r="I23" s="31" t="s">
        <v>640</v>
      </c>
      <c r="J23" s="31" t="s">
        <v>641</v>
      </c>
      <c r="K23" s="31" t="s">
        <v>640</v>
      </c>
      <c r="L23" s="31" t="s">
        <v>640</v>
      </c>
      <c r="M23" s="31" t="s">
        <v>641</v>
      </c>
      <c r="N23" s="28" t="s">
        <v>651</v>
      </c>
    </row>
    <row r="24" spans="1:14" ht="48" customHeight="1">
      <c r="A24" s="30" t="s">
        <v>652</v>
      </c>
      <c r="B24" s="31" t="s">
        <v>641</v>
      </c>
      <c r="C24" s="31" t="s">
        <v>638</v>
      </c>
      <c r="D24" s="31" t="s">
        <v>640</v>
      </c>
      <c r="E24" s="31" t="s">
        <v>640</v>
      </c>
      <c r="F24" s="31" t="s">
        <v>639</v>
      </c>
      <c r="G24" s="31" t="s">
        <v>640</v>
      </c>
      <c r="H24" s="31" t="s">
        <v>640</v>
      </c>
      <c r="I24" s="31" t="s">
        <v>640</v>
      </c>
      <c r="J24" s="31" t="s">
        <v>639</v>
      </c>
      <c r="K24" s="31" t="s">
        <v>641</v>
      </c>
      <c r="L24" s="31" t="s">
        <v>640</v>
      </c>
      <c r="M24" s="31" t="s">
        <v>640</v>
      </c>
      <c r="N24" s="28" t="s">
        <v>653</v>
      </c>
    </row>
    <row r="25" spans="1:14" ht="48" customHeight="1">
      <c r="A25" s="30" t="s">
        <v>654</v>
      </c>
      <c r="B25" s="31" t="s">
        <v>655</v>
      </c>
      <c r="C25" s="31" t="s">
        <v>638</v>
      </c>
      <c r="D25" s="31" t="s">
        <v>639</v>
      </c>
      <c r="E25" s="31" t="s">
        <v>640</v>
      </c>
      <c r="F25" s="31" t="s">
        <v>640</v>
      </c>
      <c r="G25" s="31" t="s">
        <v>639</v>
      </c>
      <c r="H25" s="31" t="s">
        <v>640</v>
      </c>
      <c r="I25" s="31" t="s">
        <v>640</v>
      </c>
      <c r="J25" s="31" t="s">
        <v>641</v>
      </c>
      <c r="K25" s="31" t="s">
        <v>641</v>
      </c>
      <c r="L25" s="31" t="s">
        <v>639</v>
      </c>
      <c r="M25" s="31" t="s">
        <v>640</v>
      </c>
      <c r="N25" s="28" t="s">
        <v>656</v>
      </c>
    </row>
    <row r="26" spans="1:14" ht="48" customHeight="1">
      <c r="A26" s="32" t="s">
        <v>657</v>
      </c>
      <c r="B26" s="33" t="s">
        <v>638</v>
      </c>
      <c r="C26" s="33" t="s">
        <v>640</v>
      </c>
      <c r="D26" s="33" t="s">
        <v>639</v>
      </c>
      <c r="E26" s="33" t="s">
        <v>640</v>
      </c>
      <c r="F26" s="33" t="s">
        <v>640</v>
      </c>
      <c r="G26" s="33" t="s">
        <v>640</v>
      </c>
      <c r="H26" s="33" t="s">
        <v>640</v>
      </c>
      <c r="I26" s="33" t="s">
        <v>640</v>
      </c>
      <c r="J26" s="33" t="s">
        <v>641</v>
      </c>
      <c r="K26" s="33" t="s">
        <v>641</v>
      </c>
      <c r="L26" s="31" t="s">
        <v>640</v>
      </c>
      <c r="M26" s="31" t="s">
        <v>639</v>
      </c>
      <c r="N26" s="28" t="s">
        <v>658</v>
      </c>
    </row>
    <row r="27" spans="1:14" ht="48" customHeight="1">
      <c r="A27" s="32" t="s">
        <v>659</v>
      </c>
      <c r="B27" s="33" t="s">
        <v>638</v>
      </c>
      <c r="C27" s="33" t="s">
        <v>640</v>
      </c>
      <c r="D27" s="33" t="s">
        <v>639</v>
      </c>
      <c r="E27" s="33" t="s">
        <v>640</v>
      </c>
      <c r="F27" s="33" t="s">
        <v>640</v>
      </c>
      <c r="G27" s="33" t="s">
        <v>640</v>
      </c>
      <c r="H27" s="33" t="s">
        <v>640</v>
      </c>
      <c r="I27" s="33" t="s">
        <v>640</v>
      </c>
      <c r="J27" s="33" t="s">
        <v>641</v>
      </c>
      <c r="K27" s="33" t="s">
        <v>641</v>
      </c>
      <c r="L27" s="31" t="s">
        <v>640</v>
      </c>
      <c r="M27" s="31" t="s">
        <v>640</v>
      </c>
      <c r="N27" s="28" t="s">
        <v>660</v>
      </c>
    </row>
    <row r="28" spans="1:14" ht="16">
      <c r="A28" s="127" t="s">
        <v>661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</row>
    <row r="29" spans="1:14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1:14" ht="36" customHeight="1">
      <c r="A30" s="18" t="s">
        <v>662</v>
      </c>
      <c r="B30" s="19" t="s">
        <v>220</v>
      </c>
      <c r="C30" s="19" t="s">
        <v>663</v>
      </c>
      <c r="D30" s="19" t="s">
        <v>664</v>
      </c>
      <c r="E30" s="19" t="s">
        <v>665</v>
      </c>
      <c r="F30" s="20" t="s">
        <v>666</v>
      </c>
      <c r="G30" s="17"/>
      <c r="H30" s="17"/>
      <c r="I30" s="17"/>
      <c r="J30" s="17"/>
      <c r="K30" s="17"/>
      <c r="L30" s="17"/>
      <c r="M30" s="17"/>
      <c r="N30" s="17"/>
    </row>
    <row r="31" spans="1:14" ht="48" customHeight="1">
      <c r="A31" s="4" t="s">
        <v>547</v>
      </c>
      <c r="B31" s="4" t="s">
        <v>583</v>
      </c>
      <c r="C31" s="4" t="s">
        <v>232</v>
      </c>
      <c r="D31" s="4" t="s">
        <v>667</v>
      </c>
      <c r="E31" s="4" t="s">
        <v>668</v>
      </c>
      <c r="F31" s="4" t="s">
        <v>628</v>
      </c>
      <c r="G31" s="17"/>
      <c r="H31" s="17"/>
      <c r="I31" s="17"/>
      <c r="J31" s="17"/>
      <c r="K31" s="17"/>
      <c r="L31" s="17"/>
      <c r="M31" s="17"/>
      <c r="N31" s="17"/>
    </row>
    <row r="32" spans="1:14" ht="48" customHeight="1">
      <c r="A32" s="5" t="s">
        <v>669</v>
      </c>
      <c r="B32" s="5" t="s">
        <v>670</v>
      </c>
      <c r="C32" s="5" t="s">
        <v>634</v>
      </c>
      <c r="D32" s="5" t="s">
        <v>671</v>
      </c>
      <c r="E32" s="5" t="s">
        <v>672</v>
      </c>
      <c r="F32" s="5" t="s">
        <v>547</v>
      </c>
      <c r="G32" s="17"/>
      <c r="H32" s="17"/>
      <c r="I32" s="17"/>
      <c r="J32" s="17"/>
      <c r="K32" s="17"/>
      <c r="L32" s="17"/>
      <c r="M32" s="17"/>
      <c r="N32" s="17"/>
    </row>
    <row r="33" spans="1:14" ht="48" customHeight="1">
      <c r="A33" s="5" t="s">
        <v>673</v>
      </c>
      <c r="B33" s="5" t="s">
        <v>674</v>
      </c>
      <c r="C33" s="5" t="s">
        <v>675</v>
      </c>
      <c r="D33" s="5" t="s">
        <v>676</v>
      </c>
      <c r="E33" s="5" t="s">
        <v>677</v>
      </c>
      <c r="F33" s="5" t="s">
        <v>628</v>
      </c>
      <c r="G33" s="17"/>
      <c r="H33" s="17"/>
      <c r="I33" s="17"/>
      <c r="J33" s="17"/>
      <c r="K33" s="17"/>
      <c r="L33" s="17"/>
      <c r="M33" s="17"/>
      <c r="N33" s="17"/>
    </row>
    <row r="34" spans="1:14" ht="48" customHeight="1">
      <c r="A34" s="5" t="s">
        <v>678</v>
      </c>
      <c r="B34" s="5" t="s">
        <v>679</v>
      </c>
      <c r="C34" s="5" t="s">
        <v>632</v>
      </c>
      <c r="D34" s="5" t="s">
        <v>680</v>
      </c>
      <c r="E34" s="5" t="s">
        <v>681</v>
      </c>
      <c r="F34" s="5" t="s">
        <v>547</v>
      </c>
      <c r="G34" s="17"/>
      <c r="H34" s="17"/>
      <c r="I34" s="17"/>
      <c r="J34" s="17"/>
      <c r="K34" s="17"/>
      <c r="L34" s="17"/>
      <c r="M34" s="17"/>
      <c r="N34" s="17"/>
    </row>
    <row r="35" spans="1:14" ht="48" customHeight="1">
      <c r="A35" s="5" t="s">
        <v>682</v>
      </c>
      <c r="B35" s="5" t="s">
        <v>683</v>
      </c>
      <c r="C35" s="5" t="s">
        <v>684</v>
      </c>
      <c r="D35" s="5" t="s">
        <v>685</v>
      </c>
      <c r="E35" s="5" t="s">
        <v>686</v>
      </c>
      <c r="F35" s="5" t="s">
        <v>90</v>
      </c>
      <c r="G35" s="17"/>
      <c r="H35" s="17"/>
      <c r="I35" s="17"/>
      <c r="J35" s="17"/>
      <c r="K35" s="17"/>
      <c r="L35" s="17"/>
      <c r="M35" s="17"/>
      <c r="N35" s="17"/>
    </row>
    <row r="36" spans="1:14" ht="48" customHeight="1">
      <c r="A36" s="6" t="s">
        <v>687</v>
      </c>
      <c r="B36" s="6" t="s">
        <v>688</v>
      </c>
      <c r="C36" s="6" t="s">
        <v>635</v>
      </c>
      <c r="D36" s="6" t="s">
        <v>689</v>
      </c>
      <c r="E36" s="6" t="s">
        <v>690</v>
      </c>
      <c r="F36" s="6" t="s">
        <v>691</v>
      </c>
      <c r="G36" s="17"/>
      <c r="H36" s="17"/>
      <c r="I36" s="17"/>
      <c r="J36" s="17"/>
      <c r="K36" s="17"/>
      <c r="L36" s="17"/>
      <c r="M36" s="17"/>
      <c r="N36" s="17"/>
    </row>
    <row r="37" spans="1:14" ht="48" customHeight="1">
      <c r="A37" s="6" t="s">
        <v>692</v>
      </c>
      <c r="B37" s="6" t="s">
        <v>693</v>
      </c>
      <c r="C37" s="6" t="s">
        <v>694</v>
      </c>
      <c r="D37" s="6" t="s">
        <v>695</v>
      </c>
      <c r="E37" s="6" t="s">
        <v>696</v>
      </c>
      <c r="F37" s="6" t="s">
        <v>697</v>
      </c>
    </row>
  </sheetData>
  <mergeCells count="8">
    <mergeCell ref="A16:N16"/>
    <mergeCell ref="A28:N28"/>
    <mergeCell ref="A1:N1"/>
    <mergeCell ref="A2:N2"/>
    <mergeCell ref="A3:N3"/>
    <mergeCell ref="A5:G5"/>
    <mergeCell ref="I5:N5"/>
    <mergeCell ref="A17:N17"/>
  </mergeCells>
  <pageMargins left="0.7" right="0.7" top="0.75" bottom="0.75" header="0.3" footer="0.3"/>
  <tableParts count="3">
    <tablePart r:id="rId1"/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47"/>
  <sheetViews>
    <sheetView showGridLines="0" topLeftCell="A39" zoomScale="75" workbookViewId="0">
      <selection sqref="A1:N1"/>
    </sheetView>
  </sheetViews>
  <sheetFormatPr baseColWidth="10" defaultColWidth="8.83203125" defaultRowHeight="15"/>
  <cols>
    <col min="1" max="1" width="12" customWidth="1"/>
    <col min="2" max="2" width="34" customWidth="1"/>
    <col min="3" max="3" width="15" customWidth="1"/>
    <col min="4" max="4" width="26" customWidth="1"/>
    <col min="5" max="5" width="22" customWidth="1"/>
    <col min="6" max="6" width="15" customWidth="1"/>
    <col min="7" max="7" width="14" customWidth="1"/>
    <col min="8" max="8" width="20" customWidth="1"/>
    <col min="9" max="9" width="40" customWidth="1"/>
    <col min="10" max="11" width="28" customWidth="1"/>
    <col min="12" max="12" width="30" customWidth="1"/>
    <col min="13" max="13" width="14" customWidth="1"/>
    <col min="14" max="14" width="30" customWidth="1"/>
  </cols>
  <sheetData>
    <row r="1" spans="1:14" ht="34" customHeight="1">
      <c r="A1" s="112" t="s">
        <v>698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</row>
    <row r="2" spans="1:14" ht="30" customHeight="1">
      <c r="A2" s="113" t="s">
        <v>699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</row>
    <row r="3" spans="1:14" ht="30" customHeight="1">
      <c r="A3" s="114" t="s">
        <v>700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</row>
    <row r="4" spans="1:14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ht="36" customHeight="1">
      <c r="A5" s="18" t="s">
        <v>701</v>
      </c>
      <c r="B5" s="19" t="s">
        <v>702</v>
      </c>
      <c r="C5" s="19" t="s">
        <v>44</v>
      </c>
      <c r="D5" s="19" t="s">
        <v>703</v>
      </c>
      <c r="E5" s="19" t="s">
        <v>704</v>
      </c>
      <c r="F5" s="19" t="s">
        <v>29</v>
      </c>
      <c r="G5" s="19" t="s">
        <v>705</v>
      </c>
      <c r="H5" s="19" t="s">
        <v>706</v>
      </c>
      <c r="I5" s="19" t="s">
        <v>707</v>
      </c>
      <c r="J5" s="19" t="s">
        <v>708</v>
      </c>
      <c r="K5" s="19" t="s">
        <v>709</v>
      </c>
      <c r="L5" s="20" t="s">
        <v>710</v>
      </c>
    </row>
    <row r="6" spans="1:14" ht="58" customHeight="1">
      <c r="A6" s="4" t="s">
        <v>711</v>
      </c>
      <c r="B6" s="4" t="s">
        <v>712</v>
      </c>
      <c r="C6" s="4" t="s">
        <v>292</v>
      </c>
      <c r="D6" s="4" t="s">
        <v>713</v>
      </c>
      <c r="E6" s="4" t="s">
        <v>264</v>
      </c>
      <c r="F6" s="4" t="s">
        <v>714</v>
      </c>
      <c r="G6" s="11">
        <v>46249</v>
      </c>
      <c r="H6" s="4" t="s">
        <v>715</v>
      </c>
      <c r="I6" s="4" t="s">
        <v>716</v>
      </c>
      <c r="J6" s="4" t="s">
        <v>717</v>
      </c>
      <c r="K6" s="4" t="s">
        <v>718</v>
      </c>
      <c r="L6" s="4"/>
    </row>
    <row r="7" spans="1:14" ht="58" customHeight="1">
      <c r="A7" s="5" t="s">
        <v>719</v>
      </c>
      <c r="B7" s="5" t="s">
        <v>720</v>
      </c>
      <c r="C7" s="5" t="s">
        <v>305</v>
      </c>
      <c r="D7" s="5" t="s">
        <v>721</v>
      </c>
      <c r="E7" s="5" t="s">
        <v>722</v>
      </c>
      <c r="F7" s="5" t="s">
        <v>36</v>
      </c>
      <c r="G7" s="12">
        <v>46249</v>
      </c>
      <c r="H7" s="5" t="s">
        <v>1590</v>
      </c>
      <c r="I7" s="5" t="s">
        <v>723</v>
      </c>
      <c r="J7" s="5" t="s">
        <v>724</v>
      </c>
      <c r="K7" s="5" t="s">
        <v>725</v>
      </c>
      <c r="L7" s="5" t="s">
        <v>726</v>
      </c>
    </row>
    <row r="8" spans="1:14" ht="58" customHeight="1">
      <c r="A8" s="5" t="s">
        <v>727</v>
      </c>
      <c r="B8" s="5" t="s">
        <v>728</v>
      </c>
      <c r="C8" s="5" t="s">
        <v>395</v>
      </c>
      <c r="D8" s="5" t="s">
        <v>729</v>
      </c>
      <c r="E8" s="5" t="s">
        <v>730</v>
      </c>
      <c r="F8" s="5" t="s">
        <v>714</v>
      </c>
      <c r="G8" s="12">
        <v>46249</v>
      </c>
      <c r="H8" s="5" t="s">
        <v>1590</v>
      </c>
      <c r="I8" s="5" t="s">
        <v>731</v>
      </c>
      <c r="J8" s="5" t="s">
        <v>732</v>
      </c>
      <c r="K8" s="5" t="s">
        <v>733</v>
      </c>
      <c r="L8" s="5"/>
    </row>
    <row r="9" spans="1:14" ht="58" customHeight="1">
      <c r="A9" s="5" t="s">
        <v>734</v>
      </c>
      <c r="B9" s="5" t="s">
        <v>735</v>
      </c>
      <c r="C9" s="5" t="s">
        <v>407</v>
      </c>
      <c r="D9" s="5" t="s">
        <v>736</v>
      </c>
      <c r="E9" s="5" t="s">
        <v>737</v>
      </c>
      <c r="F9" s="5" t="s">
        <v>714</v>
      </c>
      <c r="G9" s="12">
        <v>46249</v>
      </c>
      <c r="H9" s="5" t="s">
        <v>1590</v>
      </c>
      <c r="I9" s="5" t="s">
        <v>738</v>
      </c>
      <c r="J9" s="5" t="s">
        <v>739</v>
      </c>
      <c r="K9" s="5" t="s">
        <v>740</v>
      </c>
      <c r="L9" s="5"/>
    </row>
    <row r="10" spans="1:14" ht="58" customHeight="1">
      <c r="A10" s="5" t="s">
        <v>741</v>
      </c>
      <c r="B10" s="5" t="s">
        <v>742</v>
      </c>
      <c r="C10" s="5" t="s">
        <v>315</v>
      </c>
      <c r="D10" s="5" t="s">
        <v>743</v>
      </c>
      <c r="E10" s="5" t="s">
        <v>744</v>
      </c>
      <c r="F10" s="5" t="s">
        <v>36</v>
      </c>
      <c r="G10" s="12">
        <v>46249</v>
      </c>
      <c r="H10" s="5" t="s">
        <v>1590</v>
      </c>
      <c r="I10" s="5" t="s">
        <v>745</v>
      </c>
      <c r="J10" s="5" t="s">
        <v>746</v>
      </c>
      <c r="K10" s="5" t="s">
        <v>747</v>
      </c>
      <c r="L10" s="5" t="s">
        <v>748</v>
      </c>
    </row>
    <row r="11" spans="1:14" ht="58" customHeight="1">
      <c r="A11" s="5" t="s">
        <v>749</v>
      </c>
      <c r="B11" s="5" t="s">
        <v>750</v>
      </c>
      <c r="C11" s="5" t="s">
        <v>419</v>
      </c>
      <c r="D11" s="5" t="s">
        <v>751</v>
      </c>
      <c r="E11" s="5" t="s">
        <v>752</v>
      </c>
      <c r="F11" s="5" t="s">
        <v>714</v>
      </c>
      <c r="G11" s="12">
        <v>46249</v>
      </c>
      <c r="H11" s="5" t="s">
        <v>715</v>
      </c>
      <c r="I11" s="5" t="s">
        <v>753</v>
      </c>
      <c r="J11" s="5" t="s">
        <v>754</v>
      </c>
      <c r="K11" s="5" t="s">
        <v>755</v>
      </c>
      <c r="L11" s="5"/>
    </row>
    <row r="12" spans="1:14" ht="58" customHeight="1">
      <c r="A12" s="5" t="s">
        <v>756</v>
      </c>
      <c r="B12" s="5" t="s">
        <v>2116</v>
      </c>
      <c r="C12" s="5" t="s">
        <v>229</v>
      </c>
      <c r="D12" s="5" t="s">
        <v>2117</v>
      </c>
      <c r="E12" s="5" t="s">
        <v>264</v>
      </c>
      <c r="F12" s="5" t="s">
        <v>714</v>
      </c>
      <c r="G12" s="12">
        <v>46265</v>
      </c>
      <c r="H12" s="5" t="s">
        <v>2118</v>
      </c>
      <c r="I12" s="5" t="s">
        <v>2119</v>
      </c>
      <c r="J12" s="5" t="s">
        <v>757</v>
      </c>
      <c r="K12" s="5" t="s">
        <v>2120</v>
      </c>
      <c r="L12" s="5"/>
    </row>
    <row r="13" spans="1:14" ht="58" customHeight="1">
      <c r="A13" s="5" t="s">
        <v>758</v>
      </c>
      <c r="B13" s="5" t="s">
        <v>759</v>
      </c>
      <c r="C13" s="5" t="s">
        <v>292</v>
      </c>
      <c r="D13" s="5" t="s">
        <v>760</v>
      </c>
      <c r="E13" s="5" t="s">
        <v>761</v>
      </c>
      <c r="F13" s="5" t="s">
        <v>714</v>
      </c>
      <c r="G13" s="12">
        <v>46265</v>
      </c>
      <c r="H13" s="5" t="s">
        <v>715</v>
      </c>
      <c r="I13" s="5" t="s">
        <v>2121</v>
      </c>
      <c r="J13" s="5" t="s">
        <v>762</v>
      </c>
      <c r="K13" s="5" t="s">
        <v>763</v>
      </c>
      <c r="L13" s="5"/>
    </row>
    <row r="14" spans="1:14" ht="58" customHeight="1">
      <c r="A14" s="5" t="s">
        <v>764</v>
      </c>
      <c r="B14" s="5" t="s">
        <v>759</v>
      </c>
      <c r="C14" s="5" t="s">
        <v>305</v>
      </c>
      <c r="D14" s="5" t="s">
        <v>765</v>
      </c>
      <c r="E14" s="5" t="s">
        <v>761</v>
      </c>
      <c r="F14" s="5" t="s">
        <v>714</v>
      </c>
      <c r="G14" s="12">
        <v>46265</v>
      </c>
      <c r="H14" s="5" t="s">
        <v>715</v>
      </c>
      <c r="I14" s="5" t="s">
        <v>766</v>
      </c>
      <c r="J14" s="5" t="s">
        <v>762</v>
      </c>
      <c r="K14" s="5" t="s">
        <v>767</v>
      </c>
      <c r="L14" s="5"/>
    </row>
    <row r="15" spans="1:14" ht="58" customHeight="1">
      <c r="A15" s="5" t="s">
        <v>768</v>
      </c>
      <c r="B15" s="5" t="s">
        <v>759</v>
      </c>
      <c r="C15" s="5" t="s">
        <v>315</v>
      </c>
      <c r="D15" s="5" t="s">
        <v>765</v>
      </c>
      <c r="E15" s="5" t="s">
        <v>761</v>
      </c>
      <c r="F15" s="5" t="s">
        <v>714</v>
      </c>
      <c r="G15" s="12">
        <v>46265</v>
      </c>
      <c r="H15" s="5" t="s">
        <v>715</v>
      </c>
      <c r="I15" s="5" t="s">
        <v>769</v>
      </c>
      <c r="J15" s="5" t="s">
        <v>762</v>
      </c>
      <c r="K15" s="5" t="s">
        <v>767</v>
      </c>
      <c r="L15" s="5"/>
    </row>
    <row r="16" spans="1:14" ht="58" customHeight="1">
      <c r="A16" s="5" t="s">
        <v>770</v>
      </c>
      <c r="B16" s="5" t="s">
        <v>771</v>
      </c>
      <c r="C16" s="5" t="s">
        <v>241</v>
      </c>
      <c r="D16" s="5" t="s">
        <v>772</v>
      </c>
      <c r="E16" s="5" t="s">
        <v>773</v>
      </c>
      <c r="F16" s="5" t="s">
        <v>714</v>
      </c>
      <c r="G16" s="12">
        <v>46295</v>
      </c>
      <c r="H16" s="5" t="s">
        <v>774</v>
      </c>
      <c r="I16" s="5" t="s">
        <v>775</v>
      </c>
      <c r="J16" s="5" t="s">
        <v>776</v>
      </c>
      <c r="K16" s="5" t="s">
        <v>777</v>
      </c>
      <c r="L16" s="5"/>
    </row>
    <row r="17" spans="1:12" ht="58" customHeight="1">
      <c r="A17" s="5" t="s">
        <v>778</v>
      </c>
      <c r="B17" s="5" t="s">
        <v>779</v>
      </c>
      <c r="C17" s="5" t="s">
        <v>292</v>
      </c>
      <c r="D17" s="5" t="s">
        <v>780</v>
      </c>
      <c r="E17" s="5" t="s">
        <v>296</v>
      </c>
      <c r="F17" s="5" t="s">
        <v>714</v>
      </c>
      <c r="G17" s="12">
        <v>46234</v>
      </c>
      <c r="H17" s="5" t="s">
        <v>781</v>
      </c>
      <c r="I17" s="5" t="s">
        <v>782</v>
      </c>
      <c r="J17" s="5" t="s">
        <v>783</v>
      </c>
      <c r="K17" s="5" t="s">
        <v>2122</v>
      </c>
      <c r="L17" s="5"/>
    </row>
    <row r="18" spans="1:12" ht="58" customHeight="1">
      <c r="A18" s="5" t="s">
        <v>784</v>
      </c>
      <c r="B18" s="5" t="s">
        <v>2123</v>
      </c>
      <c r="C18" s="5" t="s">
        <v>305</v>
      </c>
      <c r="D18" s="5" t="s">
        <v>785</v>
      </c>
      <c r="E18" s="5" t="s">
        <v>308</v>
      </c>
      <c r="F18" s="5" t="s">
        <v>714</v>
      </c>
      <c r="G18" s="12">
        <v>46265</v>
      </c>
      <c r="H18" s="5" t="s">
        <v>2124</v>
      </c>
      <c r="I18" s="5" t="s">
        <v>786</v>
      </c>
      <c r="J18" s="5" t="s">
        <v>787</v>
      </c>
      <c r="K18" s="5" t="s">
        <v>2125</v>
      </c>
      <c r="L18" s="5"/>
    </row>
    <row r="19" spans="1:12" ht="58" customHeight="1">
      <c r="A19" s="5" t="s">
        <v>788</v>
      </c>
      <c r="B19" s="5" t="s">
        <v>789</v>
      </c>
      <c r="C19" s="5" t="s">
        <v>315</v>
      </c>
      <c r="D19" s="5" t="s">
        <v>790</v>
      </c>
      <c r="E19" s="5" t="s">
        <v>791</v>
      </c>
      <c r="F19" s="5" t="s">
        <v>714</v>
      </c>
      <c r="G19" s="12">
        <v>46265</v>
      </c>
      <c r="H19" s="5" t="s">
        <v>792</v>
      </c>
      <c r="I19" s="5" t="s">
        <v>793</v>
      </c>
      <c r="J19" s="5" t="s">
        <v>794</v>
      </c>
      <c r="K19" s="5" t="s">
        <v>2126</v>
      </c>
      <c r="L19" s="5"/>
    </row>
    <row r="20" spans="1:12" ht="58" customHeight="1">
      <c r="A20" s="5" t="s">
        <v>795</v>
      </c>
      <c r="B20" s="5" t="s">
        <v>796</v>
      </c>
      <c r="C20" s="5" t="s">
        <v>241</v>
      </c>
      <c r="D20" s="5" t="s">
        <v>797</v>
      </c>
      <c r="E20" s="5" t="s">
        <v>798</v>
      </c>
      <c r="F20" s="5" t="s">
        <v>714</v>
      </c>
      <c r="G20" s="12">
        <v>46326</v>
      </c>
      <c r="H20" s="5" t="s">
        <v>799</v>
      </c>
      <c r="I20" s="5" t="s">
        <v>800</v>
      </c>
      <c r="J20" s="5" t="s">
        <v>801</v>
      </c>
      <c r="K20" s="5" t="s">
        <v>802</v>
      </c>
      <c r="L20" s="5"/>
    </row>
    <row r="21" spans="1:12" ht="58" customHeight="1">
      <c r="A21" s="5" t="s">
        <v>803</v>
      </c>
      <c r="B21" s="5" t="s">
        <v>804</v>
      </c>
      <c r="C21" s="5" t="s">
        <v>229</v>
      </c>
      <c r="D21" s="5" t="s">
        <v>805</v>
      </c>
      <c r="E21" s="5" t="s">
        <v>431</v>
      </c>
      <c r="F21" s="5" t="s">
        <v>714</v>
      </c>
      <c r="G21" s="12">
        <v>46265</v>
      </c>
      <c r="H21" s="5" t="s">
        <v>806</v>
      </c>
      <c r="I21" s="5" t="s">
        <v>807</v>
      </c>
      <c r="J21" s="5" t="s">
        <v>808</v>
      </c>
      <c r="K21" s="5" t="s">
        <v>809</v>
      </c>
      <c r="L21" s="5"/>
    </row>
    <row r="22" spans="1:12" ht="58" customHeight="1">
      <c r="A22" s="5" t="s">
        <v>810</v>
      </c>
      <c r="B22" s="5" t="s">
        <v>811</v>
      </c>
      <c r="C22" s="5" t="s">
        <v>229</v>
      </c>
      <c r="D22" s="5" t="s">
        <v>812</v>
      </c>
      <c r="E22" s="5" t="s">
        <v>813</v>
      </c>
      <c r="F22" s="5" t="s">
        <v>714</v>
      </c>
      <c r="G22" s="12">
        <v>46295</v>
      </c>
      <c r="H22" s="5" t="s">
        <v>814</v>
      </c>
      <c r="I22" s="5" t="s">
        <v>815</v>
      </c>
      <c r="J22" s="5" t="s">
        <v>816</v>
      </c>
      <c r="K22" s="5" t="s">
        <v>2127</v>
      </c>
      <c r="L22" s="5"/>
    </row>
    <row r="23" spans="1:12" ht="58" customHeight="1">
      <c r="A23" s="5" t="s">
        <v>817</v>
      </c>
      <c r="B23" s="5" t="s">
        <v>362</v>
      </c>
      <c r="C23" s="5" t="s">
        <v>292</v>
      </c>
      <c r="D23" s="5" t="s">
        <v>818</v>
      </c>
      <c r="E23" s="5" t="s">
        <v>819</v>
      </c>
      <c r="F23" s="5" t="s">
        <v>714</v>
      </c>
      <c r="G23" s="12">
        <v>46356</v>
      </c>
      <c r="H23" s="5" t="s">
        <v>1745</v>
      </c>
      <c r="I23" s="5" t="s">
        <v>820</v>
      </c>
      <c r="J23" s="5" t="s">
        <v>821</v>
      </c>
      <c r="K23" s="5" t="s">
        <v>822</v>
      </c>
      <c r="L23" s="5"/>
    </row>
    <row r="24" spans="1:12" ht="58" customHeight="1">
      <c r="A24" s="5" t="s">
        <v>823</v>
      </c>
      <c r="B24" s="5" t="s">
        <v>373</v>
      </c>
      <c r="C24" s="5" t="s">
        <v>305</v>
      </c>
      <c r="D24" s="5" t="s">
        <v>818</v>
      </c>
      <c r="E24" s="5" t="s">
        <v>473</v>
      </c>
      <c r="F24" s="5" t="s">
        <v>714</v>
      </c>
      <c r="G24" s="12">
        <v>46371</v>
      </c>
      <c r="H24" s="5" t="s">
        <v>1755</v>
      </c>
      <c r="I24" s="5" t="s">
        <v>824</v>
      </c>
      <c r="J24" s="5" t="s">
        <v>821</v>
      </c>
      <c r="K24" s="5" t="s">
        <v>825</v>
      </c>
      <c r="L24" s="5"/>
    </row>
    <row r="25" spans="1:12" ht="58" customHeight="1">
      <c r="A25" s="5" t="s">
        <v>826</v>
      </c>
      <c r="B25" s="5" t="s">
        <v>380</v>
      </c>
      <c r="C25" s="5" t="s">
        <v>315</v>
      </c>
      <c r="D25" s="5" t="s">
        <v>818</v>
      </c>
      <c r="E25" s="5" t="s">
        <v>827</v>
      </c>
      <c r="F25" s="5" t="s">
        <v>714</v>
      </c>
      <c r="G25" s="12">
        <v>46387</v>
      </c>
      <c r="H25" s="5" t="s">
        <v>1763</v>
      </c>
      <c r="I25" s="5" t="s">
        <v>828</v>
      </c>
      <c r="J25" s="5" t="s">
        <v>821</v>
      </c>
      <c r="K25" s="5" t="s">
        <v>829</v>
      </c>
      <c r="L25" s="5"/>
    </row>
    <row r="26" spans="1:12" ht="58" customHeight="1">
      <c r="A26" s="5" t="s">
        <v>830</v>
      </c>
      <c r="B26" s="5" t="s">
        <v>2128</v>
      </c>
      <c r="C26" s="5" t="s">
        <v>386</v>
      </c>
      <c r="D26" s="5" t="s">
        <v>831</v>
      </c>
      <c r="E26" s="5" t="s">
        <v>2129</v>
      </c>
      <c r="F26" s="5" t="s">
        <v>36</v>
      </c>
      <c r="G26" s="12">
        <v>46265</v>
      </c>
      <c r="H26" s="5" t="s">
        <v>832</v>
      </c>
      <c r="I26" s="5" t="s">
        <v>833</v>
      </c>
      <c r="J26" s="5" t="s">
        <v>392</v>
      </c>
      <c r="K26" s="5" t="s">
        <v>834</v>
      </c>
      <c r="L26" s="5" t="s">
        <v>835</v>
      </c>
    </row>
    <row r="27" spans="1:12" ht="58" customHeight="1">
      <c r="A27" s="5" t="s">
        <v>836</v>
      </c>
      <c r="B27" s="5" t="s">
        <v>837</v>
      </c>
      <c r="C27" s="5" t="s">
        <v>241</v>
      </c>
      <c r="D27" s="5" t="s">
        <v>838</v>
      </c>
      <c r="E27" s="5" t="s">
        <v>329</v>
      </c>
      <c r="F27" s="5" t="s">
        <v>714</v>
      </c>
      <c r="G27" s="12">
        <v>46387</v>
      </c>
      <c r="H27" s="5" t="s">
        <v>839</v>
      </c>
      <c r="I27" s="5" t="s">
        <v>840</v>
      </c>
      <c r="J27" s="5" t="s">
        <v>841</v>
      </c>
      <c r="K27" s="5" t="s">
        <v>842</v>
      </c>
      <c r="L27" s="5"/>
    </row>
    <row r="28" spans="1:12" ht="58" customHeight="1">
      <c r="A28" s="5" t="s">
        <v>843</v>
      </c>
      <c r="B28" s="5" t="s">
        <v>844</v>
      </c>
      <c r="C28" s="5" t="s">
        <v>419</v>
      </c>
      <c r="D28" s="5" t="s">
        <v>845</v>
      </c>
      <c r="E28" s="5" t="s">
        <v>846</v>
      </c>
      <c r="F28" s="5" t="s">
        <v>714</v>
      </c>
      <c r="G28" s="12">
        <v>46326</v>
      </c>
      <c r="H28" s="5" t="s">
        <v>847</v>
      </c>
      <c r="I28" s="5" t="s">
        <v>2130</v>
      </c>
      <c r="J28" s="5" t="s">
        <v>848</v>
      </c>
      <c r="K28" s="5" t="s">
        <v>849</v>
      </c>
      <c r="L28" s="5"/>
    </row>
    <row r="29" spans="1:12" ht="58" customHeight="1">
      <c r="A29" s="5" t="s">
        <v>850</v>
      </c>
      <c r="B29" s="5" t="s">
        <v>851</v>
      </c>
      <c r="C29" s="5" t="s">
        <v>419</v>
      </c>
      <c r="D29" s="5" t="s">
        <v>61</v>
      </c>
      <c r="E29" s="5" t="s">
        <v>308</v>
      </c>
      <c r="F29" s="5" t="s">
        <v>714</v>
      </c>
      <c r="G29" s="12">
        <v>46234</v>
      </c>
      <c r="H29" s="5" t="s">
        <v>852</v>
      </c>
      <c r="I29" s="5" t="s">
        <v>853</v>
      </c>
      <c r="J29" s="5" t="s">
        <v>854</v>
      </c>
      <c r="K29" s="5" t="s">
        <v>855</v>
      </c>
      <c r="L29" s="5"/>
    </row>
    <row r="30" spans="1:12" ht="58" customHeight="1">
      <c r="A30" s="5" t="s">
        <v>856</v>
      </c>
      <c r="B30" s="5" t="s">
        <v>857</v>
      </c>
      <c r="C30" s="5" t="s">
        <v>395</v>
      </c>
      <c r="D30" s="5" t="s">
        <v>858</v>
      </c>
      <c r="E30" s="5" t="s">
        <v>859</v>
      </c>
      <c r="F30" s="5" t="s">
        <v>714</v>
      </c>
      <c r="G30" s="12">
        <v>46446</v>
      </c>
      <c r="H30" s="5" t="s">
        <v>860</v>
      </c>
      <c r="I30" s="5" t="s">
        <v>861</v>
      </c>
      <c r="J30" s="5" t="s">
        <v>862</v>
      </c>
      <c r="K30" s="5" t="s">
        <v>863</v>
      </c>
      <c r="L30" s="5"/>
    </row>
    <row r="31" spans="1:12" ht="58" customHeight="1">
      <c r="A31" s="5" t="s">
        <v>864</v>
      </c>
      <c r="B31" s="5" t="s">
        <v>865</v>
      </c>
      <c r="C31" s="5" t="s">
        <v>407</v>
      </c>
      <c r="D31" s="5" t="s">
        <v>812</v>
      </c>
      <c r="E31" s="5" t="s">
        <v>410</v>
      </c>
      <c r="F31" s="5" t="s">
        <v>714</v>
      </c>
      <c r="G31" s="12">
        <v>46249</v>
      </c>
      <c r="H31" s="5" t="s">
        <v>866</v>
      </c>
      <c r="I31" s="5" t="s">
        <v>867</v>
      </c>
      <c r="J31" s="5" t="s">
        <v>868</v>
      </c>
      <c r="K31" s="5" t="s">
        <v>869</v>
      </c>
      <c r="L31" s="5"/>
    </row>
    <row r="32" spans="1:12" ht="58" customHeight="1">
      <c r="A32" s="5" t="s">
        <v>870</v>
      </c>
      <c r="B32" s="5" t="s">
        <v>871</v>
      </c>
      <c r="C32" s="5" t="s">
        <v>229</v>
      </c>
      <c r="D32" s="5" t="s">
        <v>872</v>
      </c>
      <c r="E32" s="5" t="s">
        <v>451</v>
      </c>
      <c r="F32" s="5" t="s">
        <v>714</v>
      </c>
      <c r="G32" s="12">
        <v>46234</v>
      </c>
      <c r="H32" s="5" t="s">
        <v>873</v>
      </c>
      <c r="I32" s="5" t="s">
        <v>874</v>
      </c>
      <c r="J32" s="5" t="s">
        <v>875</v>
      </c>
      <c r="K32" s="5" t="s">
        <v>876</v>
      </c>
      <c r="L32" s="5"/>
    </row>
    <row r="33" spans="1:12" ht="58" customHeight="1">
      <c r="A33" s="5" t="s">
        <v>877</v>
      </c>
      <c r="B33" s="5" t="s">
        <v>878</v>
      </c>
      <c r="C33" s="5" t="s">
        <v>241</v>
      </c>
      <c r="D33" s="5" t="s">
        <v>879</v>
      </c>
      <c r="E33" s="5" t="s">
        <v>451</v>
      </c>
      <c r="F33" s="5" t="s">
        <v>714</v>
      </c>
      <c r="G33" s="12">
        <v>46265</v>
      </c>
      <c r="H33" s="5" t="s">
        <v>870</v>
      </c>
      <c r="I33" s="5" t="s">
        <v>880</v>
      </c>
      <c r="J33" s="5" t="s">
        <v>456</v>
      </c>
      <c r="K33" s="5" t="s">
        <v>881</v>
      </c>
      <c r="L33" s="5"/>
    </row>
    <row r="34" spans="1:12" ht="58" customHeight="1">
      <c r="A34" s="5" t="s">
        <v>882</v>
      </c>
      <c r="B34" s="5" t="s">
        <v>883</v>
      </c>
      <c r="C34" s="5" t="s">
        <v>884</v>
      </c>
      <c r="D34" s="5" t="s">
        <v>885</v>
      </c>
      <c r="E34" s="5" t="s">
        <v>451</v>
      </c>
      <c r="F34" s="5" t="s">
        <v>714</v>
      </c>
      <c r="G34" s="12">
        <v>46295</v>
      </c>
      <c r="H34" s="5" t="s">
        <v>886</v>
      </c>
      <c r="I34" s="5" t="s">
        <v>887</v>
      </c>
      <c r="J34" s="5" t="s">
        <v>888</v>
      </c>
      <c r="K34" s="5" t="s">
        <v>889</v>
      </c>
      <c r="L34" s="5"/>
    </row>
    <row r="35" spans="1:12" ht="58" customHeight="1">
      <c r="A35" s="5" t="s">
        <v>890</v>
      </c>
      <c r="B35" s="5" t="s">
        <v>891</v>
      </c>
      <c r="C35" s="5" t="s">
        <v>241</v>
      </c>
      <c r="D35" s="5" t="s">
        <v>892</v>
      </c>
      <c r="E35" s="5" t="s">
        <v>330</v>
      </c>
      <c r="F35" s="5" t="s">
        <v>714</v>
      </c>
      <c r="G35" s="12">
        <v>46356</v>
      </c>
      <c r="H35" s="5" t="s">
        <v>893</v>
      </c>
      <c r="I35" s="5" t="s">
        <v>894</v>
      </c>
      <c r="J35" s="5" t="s">
        <v>466</v>
      </c>
      <c r="K35" s="5" t="s">
        <v>895</v>
      </c>
      <c r="L35" s="5"/>
    </row>
    <row r="36" spans="1:12" ht="58" customHeight="1">
      <c r="A36" s="5" t="s">
        <v>896</v>
      </c>
      <c r="B36" s="5" t="s">
        <v>897</v>
      </c>
      <c r="C36" s="5" t="s">
        <v>305</v>
      </c>
      <c r="D36" s="5" t="s">
        <v>898</v>
      </c>
      <c r="E36" s="5" t="s">
        <v>899</v>
      </c>
      <c r="F36" s="5" t="s">
        <v>714</v>
      </c>
      <c r="G36" s="12">
        <v>46356</v>
      </c>
      <c r="H36" s="5" t="s">
        <v>893</v>
      </c>
      <c r="I36" s="5" t="s">
        <v>900</v>
      </c>
      <c r="J36" s="5" t="s">
        <v>901</v>
      </c>
      <c r="K36" s="5" t="s">
        <v>902</v>
      </c>
      <c r="L36" s="5"/>
    </row>
    <row r="37" spans="1:12" ht="58" customHeight="1">
      <c r="A37" s="5" t="s">
        <v>903</v>
      </c>
      <c r="B37" s="5" t="s">
        <v>904</v>
      </c>
      <c r="C37" s="5" t="s">
        <v>470</v>
      </c>
      <c r="D37" s="5" t="s">
        <v>905</v>
      </c>
      <c r="E37" s="5" t="s">
        <v>472</v>
      </c>
      <c r="F37" s="5" t="s">
        <v>714</v>
      </c>
      <c r="G37" s="12">
        <v>46387</v>
      </c>
      <c r="H37" s="5" t="s">
        <v>906</v>
      </c>
      <c r="I37" s="5" t="s">
        <v>907</v>
      </c>
      <c r="J37" s="5" t="s">
        <v>477</v>
      </c>
      <c r="K37" s="5" t="s">
        <v>908</v>
      </c>
      <c r="L37" s="5"/>
    </row>
    <row r="38" spans="1:12" ht="58" customHeight="1">
      <c r="A38" s="5" t="s">
        <v>909</v>
      </c>
      <c r="B38" s="5" t="s">
        <v>910</v>
      </c>
      <c r="C38" s="5" t="s">
        <v>229</v>
      </c>
      <c r="D38" s="5" t="s">
        <v>911</v>
      </c>
      <c r="E38" s="5" t="s">
        <v>912</v>
      </c>
      <c r="F38" s="5" t="s">
        <v>714</v>
      </c>
      <c r="G38" s="12">
        <v>46295</v>
      </c>
      <c r="H38" s="5" t="s">
        <v>913</v>
      </c>
      <c r="I38" s="5" t="s">
        <v>914</v>
      </c>
      <c r="J38" s="5" t="s">
        <v>915</v>
      </c>
      <c r="K38" s="5" t="s">
        <v>916</v>
      </c>
      <c r="L38" s="5"/>
    </row>
    <row r="39" spans="1:12" ht="58" customHeight="1">
      <c r="A39" s="5" t="s">
        <v>917</v>
      </c>
      <c r="B39" s="5" t="s">
        <v>918</v>
      </c>
      <c r="C39" s="5" t="s">
        <v>229</v>
      </c>
      <c r="D39" s="5" t="s">
        <v>514</v>
      </c>
      <c r="E39" s="5" t="s">
        <v>919</v>
      </c>
      <c r="F39" s="5" t="s">
        <v>714</v>
      </c>
      <c r="G39" s="12">
        <v>46249</v>
      </c>
      <c r="H39" s="5" t="s">
        <v>920</v>
      </c>
      <c r="I39" s="5" t="s">
        <v>2131</v>
      </c>
      <c r="J39" s="5" t="s">
        <v>921</v>
      </c>
      <c r="K39" s="5" t="s">
        <v>512</v>
      </c>
      <c r="L39" s="5"/>
    </row>
    <row r="40" spans="1:12" ht="58" customHeight="1">
      <c r="A40" s="5" t="s">
        <v>922</v>
      </c>
      <c r="B40" s="5" t="s">
        <v>2132</v>
      </c>
      <c r="C40" s="5" t="s">
        <v>229</v>
      </c>
      <c r="D40" s="5" t="s">
        <v>923</v>
      </c>
      <c r="E40" s="5" t="s">
        <v>491</v>
      </c>
      <c r="F40" s="5" t="s">
        <v>714</v>
      </c>
      <c r="G40" s="12">
        <v>46477</v>
      </c>
      <c r="H40" s="5" t="s">
        <v>924</v>
      </c>
      <c r="I40" s="5" t="s">
        <v>925</v>
      </c>
      <c r="J40" s="5" t="s">
        <v>495</v>
      </c>
      <c r="K40" s="5" t="s">
        <v>926</v>
      </c>
      <c r="L40" s="5"/>
    </row>
    <row r="41" spans="1:12" ht="58" customHeight="1">
      <c r="A41" s="6" t="s">
        <v>927</v>
      </c>
      <c r="B41" s="6" t="s">
        <v>2133</v>
      </c>
      <c r="C41" s="6" t="s">
        <v>229</v>
      </c>
      <c r="D41" s="6" t="s">
        <v>2134</v>
      </c>
      <c r="E41" s="6" t="s">
        <v>499</v>
      </c>
      <c r="F41" s="6" t="s">
        <v>714</v>
      </c>
      <c r="G41" s="13">
        <v>46568</v>
      </c>
      <c r="H41" s="6" t="s">
        <v>928</v>
      </c>
      <c r="I41" s="6" t="s">
        <v>2135</v>
      </c>
      <c r="J41" s="6" t="s">
        <v>929</v>
      </c>
      <c r="K41" s="6" t="s">
        <v>496</v>
      </c>
      <c r="L41" s="6"/>
    </row>
    <row r="42" spans="1:12" ht="58" customHeight="1">
      <c r="A42" s="6" t="s">
        <v>930</v>
      </c>
      <c r="B42" s="6" t="s">
        <v>521</v>
      </c>
      <c r="C42" s="6" t="s">
        <v>522</v>
      </c>
      <c r="D42" s="6" t="s">
        <v>931</v>
      </c>
      <c r="E42" s="6" t="s">
        <v>1995</v>
      </c>
      <c r="F42" s="6" t="s">
        <v>714</v>
      </c>
      <c r="G42" s="13">
        <v>46295</v>
      </c>
      <c r="H42" s="6" t="s">
        <v>932</v>
      </c>
      <c r="I42" s="6" t="s">
        <v>2136</v>
      </c>
      <c r="J42" s="6" t="s">
        <v>933</v>
      </c>
      <c r="K42" s="6" t="s">
        <v>934</v>
      </c>
      <c r="L42" s="6" t="s">
        <v>935</v>
      </c>
    </row>
    <row r="43" spans="1:12" ht="48" customHeight="1">
      <c r="A43" s="6" t="s">
        <v>936</v>
      </c>
      <c r="B43" s="6" t="s">
        <v>937</v>
      </c>
      <c r="C43" s="6" t="s">
        <v>229</v>
      </c>
      <c r="D43" s="6" t="s">
        <v>938</v>
      </c>
      <c r="E43" s="6" t="s">
        <v>939</v>
      </c>
      <c r="F43" s="6" t="s">
        <v>714</v>
      </c>
      <c r="G43" s="13">
        <v>46249</v>
      </c>
      <c r="H43" s="6" t="s">
        <v>940</v>
      </c>
      <c r="I43" s="6" t="s">
        <v>941</v>
      </c>
      <c r="J43" s="6" t="s">
        <v>942</v>
      </c>
      <c r="K43" s="6" t="s">
        <v>530</v>
      </c>
      <c r="L43" s="6"/>
    </row>
    <row r="44" spans="1:12" ht="48" customHeight="1">
      <c r="A44" s="6" t="s">
        <v>943</v>
      </c>
      <c r="B44" s="6" t="s">
        <v>944</v>
      </c>
      <c r="C44" s="6" t="s">
        <v>229</v>
      </c>
      <c r="D44" s="6" t="s">
        <v>945</v>
      </c>
      <c r="E44" s="6" t="s">
        <v>946</v>
      </c>
      <c r="F44" s="6" t="s">
        <v>714</v>
      </c>
      <c r="G44" s="13">
        <v>46326</v>
      </c>
      <c r="H44" s="6" t="s">
        <v>947</v>
      </c>
      <c r="I44" s="6" t="s">
        <v>948</v>
      </c>
      <c r="J44" s="6" t="s">
        <v>949</v>
      </c>
      <c r="K44" s="6" t="s">
        <v>542</v>
      </c>
      <c r="L44" s="6"/>
    </row>
    <row r="45" spans="1:12" ht="48" customHeight="1">
      <c r="A45" s="6" t="s">
        <v>950</v>
      </c>
      <c r="B45" s="6" t="s">
        <v>951</v>
      </c>
      <c r="C45" s="6" t="s">
        <v>229</v>
      </c>
      <c r="D45" s="6" t="s">
        <v>952</v>
      </c>
      <c r="E45" s="6" t="s">
        <v>284</v>
      </c>
      <c r="F45" s="6" t="s">
        <v>714</v>
      </c>
      <c r="G45" s="13">
        <v>46326</v>
      </c>
      <c r="H45" s="6" t="s">
        <v>953</v>
      </c>
      <c r="I45" s="6" t="s">
        <v>954</v>
      </c>
      <c r="J45" s="6" t="s">
        <v>955</v>
      </c>
      <c r="K45" s="6" t="s">
        <v>956</v>
      </c>
      <c r="L45" s="6"/>
    </row>
    <row r="46" spans="1:12" ht="48" customHeight="1">
      <c r="A46" s="6" t="s">
        <v>957</v>
      </c>
      <c r="B46" s="6" t="s">
        <v>958</v>
      </c>
      <c r="C46" s="6" t="s">
        <v>241</v>
      </c>
      <c r="D46" s="6" t="s">
        <v>959</v>
      </c>
      <c r="E46" s="6" t="s">
        <v>960</v>
      </c>
      <c r="F46" s="6" t="s">
        <v>714</v>
      </c>
      <c r="G46" s="13">
        <v>46387</v>
      </c>
      <c r="H46" s="6" t="s">
        <v>961</v>
      </c>
      <c r="I46" s="6" t="s">
        <v>962</v>
      </c>
      <c r="J46" s="6" t="s">
        <v>963</v>
      </c>
      <c r="K46" s="6" t="s">
        <v>964</v>
      </c>
      <c r="L46" s="6"/>
    </row>
    <row r="47" spans="1:12" ht="48" customHeight="1">
      <c r="A47" s="6" t="s">
        <v>965</v>
      </c>
      <c r="B47" s="6" t="s">
        <v>966</v>
      </c>
      <c r="C47" s="6" t="s">
        <v>229</v>
      </c>
      <c r="D47" s="6" t="s">
        <v>967</v>
      </c>
      <c r="E47" s="6" t="s">
        <v>968</v>
      </c>
      <c r="F47" s="6" t="s">
        <v>714</v>
      </c>
      <c r="G47" s="13">
        <v>46477</v>
      </c>
      <c r="H47" s="6" t="s">
        <v>969</v>
      </c>
      <c r="I47" s="6" t="s">
        <v>970</v>
      </c>
      <c r="J47" s="6" t="s">
        <v>971</v>
      </c>
      <c r="K47" s="6" t="s">
        <v>972</v>
      </c>
      <c r="L47" s="6"/>
    </row>
  </sheetData>
  <mergeCells count="3">
    <mergeCell ref="A1:N1"/>
    <mergeCell ref="A2:N2"/>
    <mergeCell ref="A3:N3"/>
  </mergeCells>
  <conditionalFormatting sqref="F6:F47">
    <cfRule type="containsText" dxfId="5" priority="1" operator="containsText" text="No aportada"/>
    <cfRule type="containsText" dxfId="4" priority="2" operator="containsText" text="Solicitada"/>
    <cfRule type="containsText" dxfId="3" priority="4" operator="containsText" text="Aportada"/>
    <cfRule type="containsText" dxfId="2" priority="5" operator="containsText" text="Validada"/>
    <cfRule type="containsText" dxfId="1" priority="6" operator="containsText" text="Insuficiente"/>
    <cfRule type="containsText" dxfId="0" priority="7" operator="containsText" text="No aplica"/>
  </conditionalFormatting>
  <dataValidations count="1">
    <dataValidation type="list" sqref="F6:F47" xr:uid="{00000000-0002-0000-0600-000000000000}">
      <formula1>"No aportada,Solicitada,Parcial,Aportada,Validada,Insuficiente,No aplica"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62"/>
  <sheetViews>
    <sheetView showGridLines="0" workbookViewId="0">
      <selection sqref="A1:H1"/>
    </sheetView>
  </sheetViews>
  <sheetFormatPr baseColWidth="10" defaultColWidth="8.83203125" defaultRowHeight="15"/>
  <cols>
    <col min="1" max="1" width="12" customWidth="1"/>
    <col min="2" max="2" width="20" customWidth="1"/>
    <col min="3" max="3" width="38" customWidth="1"/>
    <col min="4" max="4" width="18" customWidth="1"/>
    <col min="5" max="5" width="32" customWidth="1"/>
    <col min="6" max="6" width="30" customWidth="1"/>
    <col min="7" max="7" width="65" customWidth="1"/>
    <col min="8" max="8" width="44.6640625" customWidth="1"/>
  </cols>
  <sheetData>
    <row r="1" spans="1:8" ht="34" customHeight="1">
      <c r="A1" s="112" t="s">
        <v>973</v>
      </c>
      <c r="B1" s="112"/>
      <c r="C1" s="112"/>
      <c r="D1" s="112"/>
      <c r="E1" s="112"/>
      <c r="F1" s="112"/>
      <c r="G1" s="112"/>
      <c r="H1" s="112"/>
    </row>
    <row r="2" spans="1:8" ht="30" customHeight="1">
      <c r="A2" s="113" t="s">
        <v>974</v>
      </c>
      <c r="B2" s="113"/>
      <c r="C2" s="113"/>
      <c r="D2" s="113"/>
      <c r="E2" s="113"/>
      <c r="F2" s="113"/>
      <c r="G2" s="113"/>
      <c r="H2" s="113"/>
    </row>
    <row r="3" spans="1:8" ht="30" customHeight="1">
      <c r="A3" s="114" t="s">
        <v>975</v>
      </c>
      <c r="B3" s="114"/>
      <c r="C3" s="114"/>
      <c r="D3" s="114"/>
      <c r="E3" s="114"/>
      <c r="F3" s="114"/>
      <c r="G3" s="114"/>
      <c r="H3" s="114"/>
    </row>
    <row r="4" spans="1:8">
      <c r="A4" s="17"/>
      <c r="B4" s="17"/>
      <c r="C4" s="17"/>
      <c r="D4" s="17"/>
      <c r="E4" s="17"/>
      <c r="F4" s="17"/>
      <c r="G4" s="17"/>
      <c r="H4" s="17"/>
    </row>
    <row r="5" spans="1:8" ht="36" customHeight="1">
      <c r="A5" s="18" t="s">
        <v>211</v>
      </c>
      <c r="B5" s="19" t="s">
        <v>976</v>
      </c>
      <c r="C5" s="19" t="s">
        <v>977</v>
      </c>
      <c r="D5" s="19" t="s">
        <v>978</v>
      </c>
      <c r="E5" s="19" t="s">
        <v>979</v>
      </c>
      <c r="F5" s="19" t="s">
        <v>980</v>
      </c>
      <c r="G5" s="19" t="s">
        <v>981</v>
      </c>
      <c r="H5" s="20" t="s">
        <v>982</v>
      </c>
    </row>
    <row r="6" spans="1:8" ht="60" customHeight="1">
      <c r="A6" s="4" t="s">
        <v>983</v>
      </c>
      <c r="B6" s="4" t="s">
        <v>984</v>
      </c>
      <c r="C6" s="4" t="s">
        <v>985</v>
      </c>
      <c r="D6" s="4" t="s">
        <v>986</v>
      </c>
      <c r="E6" s="4" t="s">
        <v>987</v>
      </c>
      <c r="F6" s="4" t="s">
        <v>988</v>
      </c>
      <c r="G6" s="4" t="s">
        <v>989</v>
      </c>
      <c r="H6" s="4" t="s">
        <v>990</v>
      </c>
    </row>
    <row r="7" spans="1:8" ht="60" customHeight="1">
      <c r="A7" s="5" t="s">
        <v>991</v>
      </c>
      <c r="B7" s="5" t="s">
        <v>992</v>
      </c>
      <c r="C7" s="5" t="s">
        <v>993</v>
      </c>
      <c r="D7" s="5" t="s">
        <v>994</v>
      </c>
      <c r="E7" s="5" t="s">
        <v>2137</v>
      </c>
      <c r="F7" s="5" t="s">
        <v>995</v>
      </c>
      <c r="G7" s="5" t="s">
        <v>996</v>
      </c>
      <c r="H7" s="5" t="s">
        <v>997</v>
      </c>
    </row>
    <row r="8" spans="1:8" ht="60" customHeight="1">
      <c r="A8" s="5" t="s">
        <v>998</v>
      </c>
      <c r="B8" s="5" t="s">
        <v>999</v>
      </c>
      <c r="C8" s="5" t="s">
        <v>1000</v>
      </c>
      <c r="D8" s="5" t="s">
        <v>1001</v>
      </c>
      <c r="E8" s="5" t="s">
        <v>1002</v>
      </c>
      <c r="F8" s="5" t="s">
        <v>1003</v>
      </c>
      <c r="G8" s="5" t="s">
        <v>1004</v>
      </c>
      <c r="H8" s="5" t="s">
        <v>1005</v>
      </c>
    </row>
    <row r="9" spans="1:8" ht="60" customHeight="1">
      <c r="A9" s="5" t="s">
        <v>1006</v>
      </c>
      <c r="B9" s="5" t="s">
        <v>999</v>
      </c>
      <c r="C9" s="5" t="s">
        <v>1007</v>
      </c>
      <c r="D9" s="5" t="s">
        <v>1008</v>
      </c>
      <c r="E9" s="5" t="s">
        <v>1009</v>
      </c>
      <c r="F9" s="5" t="s">
        <v>1010</v>
      </c>
      <c r="G9" s="5" t="s">
        <v>1011</v>
      </c>
      <c r="H9" s="5" t="s">
        <v>1012</v>
      </c>
    </row>
    <row r="10" spans="1:8" ht="60" customHeight="1">
      <c r="A10" s="5" t="s">
        <v>1013</v>
      </c>
      <c r="B10" s="5" t="s">
        <v>999</v>
      </c>
      <c r="C10" s="5" t="s">
        <v>1014</v>
      </c>
      <c r="D10" s="5" t="s">
        <v>1015</v>
      </c>
      <c r="E10" s="5" t="s">
        <v>1016</v>
      </c>
      <c r="F10" s="5" t="s">
        <v>1010</v>
      </c>
      <c r="G10" s="5" t="s">
        <v>1017</v>
      </c>
      <c r="H10" s="5" t="s">
        <v>1018</v>
      </c>
    </row>
    <row r="11" spans="1:8" ht="60" customHeight="1">
      <c r="A11" s="5" t="s">
        <v>1019</v>
      </c>
      <c r="B11" s="5" t="s">
        <v>999</v>
      </c>
      <c r="C11" s="5" t="s">
        <v>1020</v>
      </c>
      <c r="D11" s="5" t="s">
        <v>1015</v>
      </c>
      <c r="E11" s="5" t="s">
        <v>1021</v>
      </c>
      <c r="F11" s="5" t="s">
        <v>1022</v>
      </c>
      <c r="G11" s="5" t="s">
        <v>1023</v>
      </c>
      <c r="H11" s="5" t="s">
        <v>1024</v>
      </c>
    </row>
    <row r="12" spans="1:8" ht="60" customHeight="1">
      <c r="A12" s="5" t="s">
        <v>1025</v>
      </c>
      <c r="B12" s="5" t="s">
        <v>999</v>
      </c>
      <c r="C12" s="5" t="s">
        <v>1026</v>
      </c>
      <c r="D12" s="5" t="s">
        <v>1015</v>
      </c>
      <c r="E12" s="5" t="s">
        <v>1027</v>
      </c>
      <c r="F12" s="5" t="s">
        <v>1028</v>
      </c>
      <c r="G12" s="5" t="s">
        <v>1029</v>
      </c>
      <c r="H12" s="5" t="s">
        <v>1030</v>
      </c>
    </row>
    <row r="13" spans="1:8" ht="60" customHeight="1">
      <c r="A13" s="5" t="s">
        <v>1031</v>
      </c>
      <c r="B13" s="5" t="s">
        <v>999</v>
      </c>
      <c r="C13" s="5" t="s">
        <v>1032</v>
      </c>
      <c r="D13" s="5" t="s">
        <v>1015</v>
      </c>
      <c r="E13" s="5" t="s">
        <v>2138</v>
      </c>
      <c r="F13" s="5" t="s">
        <v>1022</v>
      </c>
      <c r="G13" s="5" t="s">
        <v>1033</v>
      </c>
      <c r="H13" s="5" t="s">
        <v>1034</v>
      </c>
    </row>
    <row r="14" spans="1:8" ht="60" customHeight="1">
      <c r="A14" s="5" t="s">
        <v>1035</v>
      </c>
      <c r="B14" s="5" t="s">
        <v>999</v>
      </c>
      <c r="C14" s="5" t="s">
        <v>1036</v>
      </c>
      <c r="D14" s="5" t="s">
        <v>1015</v>
      </c>
      <c r="E14" s="5" t="s">
        <v>1037</v>
      </c>
      <c r="F14" s="5" t="s">
        <v>1003</v>
      </c>
      <c r="G14" s="5" t="s">
        <v>1038</v>
      </c>
      <c r="H14" s="5" t="s">
        <v>1039</v>
      </c>
    </row>
    <row r="15" spans="1:8" ht="60" customHeight="1">
      <c r="A15" s="5" t="s">
        <v>1040</v>
      </c>
      <c r="B15" s="5" t="s">
        <v>999</v>
      </c>
      <c r="C15" s="5" t="s">
        <v>1041</v>
      </c>
      <c r="D15" s="5" t="s">
        <v>1015</v>
      </c>
      <c r="E15" s="5" t="s">
        <v>1042</v>
      </c>
      <c r="F15" s="5" t="s">
        <v>1003</v>
      </c>
      <c r="G15" s="5" t="s">
        <v>1043</v>
      </c>
      <c r="H15" s="5" t="s">
        <v>1044</v>
      </c>
    </row>
    <row r="16" spans="1:8" ht="60" customHeight="1">
      <c r="A16" s="5" t="s">
        <v>1045</v>
      </c>
      <c r="B16" s="5" t="s">
        <v>1046</v>
      </c>
      <c r="C16" s="5" t="s">
        <v>1047</v>
      </c>
      <c r="D16" s="5" t="s">
        <v>1048</v>
      </c>
      <c r="E16" s="5" t="s">
        <v>1049</v>
      </c>
      <c r="F16" s="5" t="s">
        <v>1050</v>
      </c>
      <c r="G16" s="5" t="s">
        <v>1051</v>
      </c>
      <c r="H16" s="5" t="s">
        <v>1052</v>
      </c>
    </row>
    <row r="17" spans="1:8" ht="60" customHeight="1">
      <c r="A17" s="5" t="s">
        <v>1053</v>
      </c>
      <c r="B17" s="5" t="s">
        <v>999</v>
      </c>
      <c r="C17" s="5" t="s">
        <v>1054</v>
      </c>
      <c r="D17" s="5" t="s">
        <v>1055</v>
      </c>
      <c r="E17" s="5" t="s">
        <v>1056</v>
      </c>
      <c r="F17" s="5" t="s">
        <v>1003</v>
      </c>
      <c r="G17" s="5" t="s">
        <v>1057</v>
      </c>
      <c r="H17" s="5" t="s">
        <v>1058</v>
      </c>
    </row>
    <row r="18" spans="1:8" ht="60" customHeight="1">
      <c r="A18" s="5" t="s">
        <v>1059</v>
      </c>
      <c r="B18" s="5" t="s">
        <v>999</v>
      </c>
      <c r="C18" s="5" t="s">
        <v>1060</v>
      </c>
      <c r="D18" s="5" t="s">
        <v>1061</v>
      </c>
      <c r="E18" s="5" t="s">
        <v>1062</v>
      </c>
      <c r="F18" s="5" t="s">
        <v>1003</v>
      </c>
      <c r="G18" s="5" t="s">
        <v>1063</v>
      </c>
      <c r="H18" s="5" t="s">
        <v>1064</v>
      </c>
    </row>
    <row r="19" spans="1:8" ht="60" customHeight="1">
      <c r="A19" s="5" t="s">
        <v>1065</v>
      </c>
      <c r="B19" s="5" t="s">
        <v>1066</v>
      </c>
      <c r="C19" s="5" t="s">
        <v>1067</v>
      </c>
      <c r="D19" s="5" t="s">
        <v>1068</v>
      </c>
      <c r="E19" s="5" t="s">
        <v>1069</v>
      </c>
      <c r="F19" s="5" t="s">
        <v>1003</v>
      </c>
      <c r="G19" s="5" t="s">
        <v>1070</v>
      </c>
      <c r="H19" s="5" t="s">
        <v>1071</v>
      </c>
    </row>
    <row r="20" spans="1:8" ht="60" customHeight="1">
      <c r="A20" s="5" t="s">
        <v>1072</v>
      </c>
      <c r="B20" s="5" t="s">
        <v>1066</v>
      </c>
      <c r="C20" s="5" t="s">
        <v>1073</v>
      </c>
      <c r="D20" s="5" t="s">
        <v>1074</v>
      </c>
      <c r="E20" s="5" t="s">
        <v>1075</v>
      </c>
      <c r="F20" s="5" t="s">
        <v>1003</v>
      </c>
      <c r="G20" s="5" t="s">
        <v>1076</v>
      </c>
      <c r="H20" s="5" t="s">
        <v>1077</v>
      </c>
    </row>
    <row r="21" spans="1:8" ht="60" customHeight="1">
      <c r="A21" s="5" t="s">
        <v>1078</v>
      </c>
      <c r="B21" s="5" t="s">
        <v>1066</v>
      </c>
      <c r="C21" s="5" t="s">
        <v>1079</v>
      </c>
      <c r="D21" s="5" t="s">
        <v>1080</v>
      </c>
      <c r="E21" s="5" t="s">
        <v>1081</v>
      </c>
      <c r="F21" s="5" t="s">
        <v>1003</v>
      </c>
      <c r="G21" s="5" t="s">
        <v>1082</v>
      </c>
      <c r="H21" s="5" t="s">
        <v>1083</v>
      </c>
    </row>
    <row r="22" spans="1:8" ht="60" customHeight="1">
      <c r="A22" s="5" t="s">
        <v>1084</v>
      </c>
      <c r="B22" s="5" t="s">
        <v>1085</v>
      </c>
      <c r="C22" s="5" t="s">
        <v>1086</v>
      </c>
      <c r="D22" s="5" t="s">
        <v>1087</v>
      </c>
      <c r="E22" s="5" t="s">
        <v>1088</v>
      </c>
      <c r="F22" s="5" t="s">
        <v>1089</v>
      </c>
      <c r="G22" s="5" t="s">
        <v>1090</v>
      </c>
      <c r="H22" s="5" t="s">
        <v>1091</v>
      </c>
    </row>
    <row r="23" spans="1:8" ht="60" customHeight="1">
      <c r="A23" s="5" t="s">
        <v>1092</v>
      </c>
      <c r="B23" s="5" t="s">
        <v>1085</v>
      </c>
      <c r="C23" s="5" t="s">
        <v>1093</v>
      </c>
      <c r="D23" s="5" t="s">
        <v>1094</v>
      </c>
      <c r="E23" s="5" t="s">
        <v>1095</v>
      </c>
      <c r="F23" s="5" t="s">
        <v>1089</v>
      </c>
      <c r="G23" s="5" t="s">
        <v>1090</v>
      </c>
      <c r="H23" s="5" t="s">
        <v>1096</v>
      </c>
    </row>
    <row r="24" spans="1:8" ht="60" customHeight="1">
      <c r="A24" s="5" t="s">
        <v>1097</v>
      </c>
      <c r="B24" s="5" t="s">
        <v>992</v>
      </c>
      <c r="C24" s="5" t="s">
        <v>1098</v>
      </c>
      <c r="D24" s="5" t="s">
        <v>1099</v>
      </c>
      <c r="E24" s="5" t="s">
        <v>1100</v>
      </c>
      <c r="F24" s="5" t="s">
        <v>1003</v>
      </c>
      <c r="G24" s="5" t="s">
        <v>1101</v>
      </c>
      <c r="H24" s="5" t="s">
        <v>1102</v>
      </c>
    </row>
    <row r="25" spans="1:8" ht="60" customHeight="1">
      <c r="A25" s="5" t="s">
        <v>1103</v>
      </c>
      <c r="B25" s="5" t="s">
        <v>1104</v>
      </c>
      <c r="C25" s="5" t="s">
        <v>1105</v>
      </c>
      <c r="D25" s="5" t="s">
        <v>1106</v>
      </c>
      <c r="E25" s="5" t="s">
        <v>1107</v>
      </c>
      <c r="F25" s="5" t="s">
        <v>1003</v>
      </c>
      <c r="G25" s="5" t="s">
        <v>1108</v>
      </c>
      <c r="H25" s="5" t="s">
        <v>1109</v>
      </c>
    </row>
    <row r="26" spans="1:8" ht="60" customHeight="1">
      <c r="A26" s="5" t="s">
        <v>1110</v>
      </c>
      <c r="B26" s="5" t="s">
        <v>1104</v>
      </c>
      <c r="C26" s="5" t="s">
        <v>1111</v>
      </c>
      <c r="D26" s="5" t="s">
        <v>1112</v>
      </c>
      <c r="E26" s="5" t="s">
        <v>1113</v>
      </c>
      <c r="F26" s="5" t="s">
        <v>1003</v>
      </c>
      <c r="G26" s="5" t="s">
        <v>1114</v>
      </c>
      <c r="H26" s="5" t="s">
        <v>1115</v>
      </c>
    </row>
    <row r="27" spans="1:8" ht="60" customHeight="1">
      <c r="A27" s="5" t="s">
        <v>1116</v>
      </c>
      <c r="B27" s="5" t="s">
        <v>999</v>
      </c>
      <c r="C27" s="5" t="s">
        <v>1117</v>
      </c>
      <c r="D27" s="5" t="s">
        <v>1118</v>
      </c>
      <c r="E27" s="5" t="s">
        <v>19</v>
      </c>
      <c r="F27" s="5" t="s">
        <v>1003</v>
      </c>
      <c r="G27" s="5" t="s">
        <v>1119</v>
      </c>
      <c r="H27" s="5" t="s">
        <v>1120</v>
      </c>
    </row>
    <row r="28" spans="1:8" ht="60" customHeight="1">
      <c r="A28" s="5" t="s">
        <v>1121</v>
      </c>
      <c r="B28" s="5" t="s">
        <v>999</v>
      </c>
      <c r="C28" s="5" t="s">
        <v>1122</v>
      </c>
      <c r="D28" s="5" t="s">
        <v>1123</v>
      </c>
      <c r="E28" s="5" t="s">
        <v>1124</v>
      </c>
      <c r="F28" s="5" t="s">
        <v>1125</v>
      </c>
      <c r="G28" s="5" t="s">
        <v>1126</v>
      </c>
      <c r="H28" s="5" t="s">
        <v>1127</v>
      </c>
    </row>
    <row r="29" spans="1:8" ht="60" customHeight="1">
      <c r="A29" s="5" t="s">
        <v>1128</v>
      </c>
      <c r="B29" s="5" t="s">
        <v>999</v>
      </c>
      <c r="C29" s="5" t="s">
        <v>1129</v>
      </c>
      <c r="D29" s="5" t="s">
        <v>1130</v>
      </c>
      <c r="E29" s="5" t="s">
        <v>1131</v>
      </c>
      <c r="F29" s="5" t="s">
        <v>1132</v>
      </c>
      <c r="G29" s="5" t="s">
        <v>1133</v>
      </c>
      <c r="H29" s="5" t="s">
        <v>1134</v>
      </c>
    </row>
    <row r="30" spans="1:8" ht="60" customHeight="1">
      <c r="A30" s="5" t="s">
        <v>1135</v>
      </c>
      <c r="B30" s="5" t="s">
        <v>1136</v>
      </c>
      <c r="C30" s="5" t="s">
        <v>1137</v>
      </c>
      <c r="D30" s="5" t="s">
        <v>1138</v>
      </c>
      <c r="E30" s="5" t="s">
        <v>1139</v>
      </c>
      <c r="F30" s="5" t="s">
        <v>1003</v>
      </c>
      <c r="G30" s="5" t="s">
        <v>1140</v>
      </c>
      <c r="H30" s="5" t="s">
        <v>1141</v>
      </c>
    </row>
    <row r="31" spans="1:8" ht="60" customHeight="1">
      <c r="A31" s="5" t="s">
        <v>1142</v>
      </c>
      <c r="B31" s="5" t="s">
        <v>1143</v>
      </c>
      <c r="C31" s="5" t="s">
        <v>1144</v>
      </c>
      <c r="D31" s="5" t="s">
        <v>1145</v>
      </c>
      <c r="E31" s="5" t="s">
        <v>1146</v>
      </c>
      <c r="F31" s="5" t="s">
        <v>1147</v>
      </c>
      <c r="G31" s="5" t="s">
        <v>1148</v>
      </c>
      <c r="H31" s="5" t="s">
        <v>1149</v>
      </c>
    </row>
    <row r="32" spans="1:8" ht="60" customHeight="1">
      <c r="A32" s="5" t="s">
        <v>1150</v>
      </c>
      <c r="B32" s="5" t="s">
        <v>1136</v>
      </c>
      <c r="C32" s="5" t="s">
        <v>1151</v>
      </c>
      <c r="D32" s="5" t="s">
        <v>1152</v>
      </c>
      <c r="E32" s="5" t="s">
        <v>1153</v>
      </c>
      <c r="F32" s="5" t="s">
        <v>1003</v>
      </c>
      <c r="G32" s="5" t="s">
        <v>1154</v>
      </c>
      <c r="H32" s="5" t="s">
        <v>1155</v>
      </c>
    </row>
    <row r="33" spans="1:8" ht="60" customHeight="1">
      <c r="A33" s="5" t="s">
        <v>1156</v>
      </c>
      <c r="B33" s="5" t="s">
        <v>1136</v>
      </c>
      <c r="C33" s="5" t="s">
        <v>1157</v>
      </c>
      <c r="D33" s="5" t="s">
        <v>1158</v>
      </c>
      <c r="E33" s="5" t="s">
        <v>1159</v>
      </c>
      <c r="F33" s="5" t="s">
        <v>1003</v>
      </c>
      <c r="G33" s="5" t="s">
        <v>1160</v>
      </c>
      <c r="H33" s="5" t="s">
        <v>1161</v>
      </c>
    </row>
    <row r="34" spans="1:8" ht="60" customHeight="1">
      <c r="A34" s="5" t="s">
        <v>1162</v>
      </c>
      <c r="B34" s="5" t="s">
        <v>1136</v>
      </c>
      <c r="C34" s="5" t="s">
        <v>1163</v>
      </c>
      <c r="D34" s="5" t="s">
        <v>1158</v>
      </c>
      <c r="E34" s="5" t="s">
        <v>1164</v>
      </c>
      <c r="F34" s="5" t="s">
        <v>1003</v>
      </c>
      <c r="G34" s="5" t="s">
        <v>1165</v>
      </c>
      <c r="H34" s="5" t="s">
        <v>1166</v>
      </c>
    </row>
    <row r="35" spans="1:8" ht="60" customHeight="1">
      <c r="A35" s="5" t="s">
        <v>1167</v>
      </c>
      <c r="B35" s="5" t="s">
        <v>1136</v>
      </c>
      <c r="C35" s="5" t="s">
        <v>1168</v>
      </c>
      <c r="D35" s="5" t="s">
        <v>1169</v>
      </c>
      <c r="E35" s="5" t="s">
        <v>1170</v>
      </c>
      <c r="F35" s="5" t="s">
        <v>1003</v>
      </c>
      <c r="G35" s="5" t="s">
        <v>1171</v>
      </c>
      <c r="H35" s="5" t="s">
        <v>1172</v>
      </c>
    </row>
    <row r="36" spans="1:8" ht="60" customHeight="1">
      <c r="A36" s="5" t="s">
        <v>1173</v>
      </c>
      <c r="B36" s="5" t="s">
        <v>1136</v>
      </c>
      <c r="C36" s="5" t="s">
        <v>1174</v>
      </c>
      <c r="D36" s="5" t="s">
        <v>1175</v>
      </c>
      <c r="E36" s="5" t="s">
        <v>1176</v>
      </c>
      <c r="F36" s="5" t="s">
        <v>1003</v>
      </c>
      <c r="G36" s="5" t="s">
        <v>1177</v>
      </c>
      <c r="H36" s="5" t="s">
        <v>1178</v>
      </c>
    </row>
    <row r="37" spans="1:8" ht="60" customHeight="1">
      <c r="A37" s="6" t="s">
        <v>1179</v>
      </c>
      <c r="B37" s="6" t="s">
        <v>1136</v>
      </c>
      <c r="C37" s="6" t="s">
        <v>1180</v>
      </c>
      <c r="D37" s="6" t="s">
        <v>1181</v>
      </c>
      <c r="E37" s="6" t="s">
        <v>1182</v>
      </c>
      <c r="F37" s="6" t="s">
        <v>1003</v>
      </c>
      <c r="G37" s="6" t="s">
        <v>1183</v>
      </c>
      <c r="H37" s="6" t="s">
        <v>1184</v>
      </c>
    </row>
    <row r="38" spans="1:8" ht="60" customHeight="1">
      <c r="A38" s="6" t="s">
        <v>1185</v>
      </c>
      <c r="B38" s="6" t="s">
        <v>1104</v>
      </c>
      <c r="C38" s="6" t="s">
        <v>1186</v>
      </c>
      <c r="D38" s="6" t="s">
        <v>1187</v>
      </c>
      <c r="E38" s="6" t="s">
        <v>1188</v>
      </c>
      <c r="F38" s="6" t="s">
        <v>1003</v>
      </c>
      <c r="G38" s="6" t="s">
        <v>1189</v>
      </c>
      <c r="H38" s="5" t="s">
        <v>1190</v>
      </c>
    </row>
    <row r="39" spans="1:8" ht="60" customHeight="1">
      <c r="A39" s="6" t="s">
        <v>1191</v>
      </c>
      <c r="B39" s="6" t="s">
        <v>1192</v>
      </c>
      <c r="C39" s="6" t="s">
        <v>1193</v>
      </c>
      <c r="D39" s="6" t="s">
        <v>1194</v>
      </c>
      <c r="E39" s="6" t="s">
        <v>1195</v>
      </c>
      <c r="F39" s="6" t="s">
        <v>1196</v>
      </c>
      <c r="G39" s="6" t="s">
        <v>1197</v>
      </c>
      <c r="H39" s="5" t="s">
        <v>1198</v>
      </c>
    </row>
    <row r="40" spans="1:8" ht="60" customHeight="1">
      <c r="A40" s="6" t="s">
        <v>1199</v>
      </c>
      <c r="B40" s="6" t="s">
        <v>1136</v>
      </c>
      <c r="C40" s="6" t="s">
        <v>1200</v>
      </c>
      <c r="D40" s="6" t="s">
        <v>1152</v>
      </c>
      <c r="E40" s="6" t="s">
        <v>2139</v>
      </c>
      <c r="F40" s="6" t="s">
        <v>1003</v>
      </c>
      <c r="G40" s="6" t="s">
        <v>1201</v>
      </c>
      <c r="H40" s="5" t="s">
        <v>1202</v>
      </c>
    </row>
    <row r="41" spans="1:8" ht="60" customHeight="1">
      <c r="A41" s="6" t="s">
        <v>1203</v>
      </c>
      <c r="B41" s="6" t="s">
        <v>1046</v>
      </c>
      <c r="C41" s="6" t="s">
        <v>1204</v>
      </c>
      <c r="D41" s="6" t="s">
        <v>1205</v>
      </c>
      <c r="E41" s="6" t="s">
        <v>2140</v>
      </c>
      <c r="F41" s="6" t="s">
        <v>1206</v>
      </c>
      <c r="G41" s="6" t="s">
        <v>1207</v>
      </c>
      <c r="H41" s="5" t="s">
        <v>1208</v>
      </c>
    </row>
    <row r="42" spans="1:8" ht="48" customHeight="1">
      <c r="A42" s="6" t="s">
        <v>1209</v>
      </c>
      <c r="B42" s="6" t="s">
        <v>1210</v>
      </c>
      <c r="C42" s="6" t="s">
        <v>1211</v>
      </c>
      <c r="D42" s="6" t="s">
        <v>1212</v>
      </c>
      <c r="E42" s="6" t="s">
        <v>2141</v>
      </c>
      <c r="F42" s="6" t="s">
        <v>1213</v>
      </c>
      <c r="G42" s="6" t="s">
        <v>1214</v>
      </c>
      <c r="H42" s="6" t="s">
        <v>1215</v>
      </c>
    </row>
    <row r="43" spans="1:8" ht="48" customHeight="1">
      <c r="A43" s="6" t="s">
        <v>1216</v>
      </c>
      <c r="B43" s="6" t="s">
        <v>1217</v>
      </c>
      <c r="C43" s="6" t="s">
        <v>1218</v>
      </c>
      <c r="D43" s="6" t="s">
        <v>1219</v>
      </c>
      <c r="E43" s="6" t="s">
        <v>1220</v>
      </c>
      <c r="F43" s="6" t="s">
        <v>1147</v>
      </c>
      <c r="G43" s="6" t="s">
        <v>1221</v>
      </c>
      <c r="H43" s="6" t="s">
        <v>1222</v>
      </c>
    </row>
    <row r="44" spans="1:8" ht="36" customHeight="1">
      <c r="A44" s="6" t="s">
        <v>1223</v>
      </c>
      <c r="B44" s="6" t="s">
        <v>1066</v>
      </c>
      <c r="C44" s="6" t="s">
        <v>1224</v>
      </c>
      <c r="D44" s="6" t="s">
        <v>1225</v>
      </c>
      <c r="E44" s="6" t="s">
        <v>1226</v>
      </c>
      <c r="F44" s="6" t="s">
        <v>1227</v>
      </c>
      <c r="G44" s="6" t="s">
        <v>1228</v>
      </c>
      <c r="H44" s="6" t="s">
        <v>1229</v>
      </c>
    </row>
    <row r="45" spans="1:8" ht="36" customHeight="1">
      <c r="A45" s="6" t="s">
        <v>1230</v>
      </c>
      <c r="B45" s="6" t="s">
        <v>1231</v>
      </c>
      <c r="C45" s="6" t="s">
        <v>1232</v>
      </c>
      <c r="D45" s="6" t="s">
        <v>1233</v>
      </c>
      <c r="E45" s="6" t="s">
        <v>2142</v>
      </c>
      <c r="F45" s="6" t="s">
        <v>1234</v>
      </c>
      <c r="G45" s="6" t="s">
        <v>1235</v>
      </c>
      <c r="H45" s="6" t="s">
        <v>1236</v>
      </c>
    </row>
    <row r="46" spans="1:8" ht="36" customHeight="1">
      <c r="A46" s="6" t="s">
        <v>1237</v>
      </c>
      <c r="B46" s="6" t="s">
        <v>1104</v>
      </c>
      <c r="C46" s="6" t="s">
        <v>1238</v>
      </c>
      <c r="D46" s="6" t="s">
        <v>1239</v>
      </c>
      <c r="E46" s="6" t="s">
        <v>1240</v>
      </c>
      <c r="F46" s="6" t="s">
        <v>1003</v>
      </c>
      <c r="G46" s="6" t="s">
        <v>1241</v>
      </c>
      <c r="H46" s="6" t="s">
        <v>1242</v>
      </c>
    </row>
    <row r="47" spans="1:8" ht="36" customHeight="1">
      <c r="A47" s="6" t="s">
        <v>1243</v>
      </c>
      <c r="B47" s="6" t="s">
        <v>1217</v>
      </c>
      <c r="C47" s="6" t="s">
        <v>1244</v>
      </c>
      <c r="D47" s="6" t="s">
        <v>1245</v>
      </c>
      <c r="E47" s="6" t="s">
        <v>1246</v>
      </c>
      <c r="F47" s="6" t="s">
        <v>1247</v>
      </c>
      <c r="G47" s="6" t="s">
        <v>1248</v>
      </c>
      <c r="H47" s="6" t="s">
        <v>1249</v>
      </c>
    </row>
    <row r="48" spans="1:8" ht="36" customHeight="1">
      <c r="A48" s="6" t="s">
        <v>1250</v>
      </c>
      <c r="B48" s="6" t="s">
        <v>1217</v>
      </c>
      <c r="C48" s="6" t="s">
        <v>1251</v>
      </c>
      <c r="D48" s="6" t="s">
        <v>1252</v>
      </c>
      <c r="E48" s="6" t="s">
        <v>1253</v>
      </c>
      <c r="F48" s="6" t="s">
        <v>1254</v>
      </c>
      <c r="G48" s="6" t="s">
        <v>1255</v>
      </c>
      <c r="H48" s="6" t="s">
        <v>1256</v>
      </c>
    </row>
    <row r="49" spans="1:8" ht="36" customHeight="1">
      <c r="A49" s="6" t="s">
        <v>1257</v>
      </c>
      <c r="B49" s="6" t="s">
        <v>1217</v>
      </c>
      <c r="C49" s="6" t="s">
        <v>1258</v>
      </c>
      <c r="D49" s="6" t="s">
        <v>1259</v>
      </c>
      <c r="E49" s="6" t="s">
        <v>1260</v>
      </c>
      <c r="F49" s="6" t="s">
        <v>1247</v>
      </c>
      <c r="G49" s="6" t="s">
        <v>1261</v>
      </c>
      <c r="H49" s="6" t="s">
        <v>1262</v>
      </c>
    </row>
    <row r="50" spans="1:8" ht="36" customHeight="1">
      <c r="A50" s="6" t="s">
        <v>1263</v>
      </c>
      <c r="B50" s="6" t="s">
        <v>1264</v>
      </c>
      <c r="C50" s="6" t="s">
        <v>1265</v>
      </c>
      <c r="D50" s="6" t="s">
        <v>1266</v>
      </c>
      <c r="E50" s="6" t="s">
        <v>1267</v>
      </c>
      <c r="F50" s="6" t="s">
        <v>1268</v>
      </c>
      <c r="G50" s="6" t="s">
        <v>1269</v>
      </c>
      <c r="H50" s="6" t="s">
        <v>1270</v>
      </c>
    </row>
    <row r="51" spans="1:8" ht="36" customHeight="1">
      <c r="A51" s="6" t="s">
        <v>1271</v>
      </c>
      <c r="B51" s="6" t="s">
        <v>1272</v>
      </c>
      <c r="C51" s="6" t="s">
        <v>1273</v>
      </c>
      <c r="D51" s="6" t="s">
        <v>1274</v>
      </c>
      <c r="E51" s="6" t="s">
        <v>1275</v>
      </c>
      <c r="F51" s="6" t="s">
        <v>1276</v>
      </c>
      <c r="G51" s="6" t="s">
        <v>1277</v>
      </c>
      <c r="H51" s="6" t="s">
        <v>1278</v>
      </c>
    </row>
    <row r="52" spans="1:8" ht="36" customHeight="1">
      <c r="A52" s="6" t="s">
        <v>1279</v>
      </c>
      <c r="B52" s="6" t="s">
        <v>1046</v>
      </c>
      <c r="C52" s="6" t="s">
        <v>1280</v>
      </c>
      <c r="D52" s="6" t="s">
        <v>1281</v>
      </c>
      <c r="E52" s="6" t="s">
        <v>2143</v>
      </c>
      <c r="F52" s="6" t="s">
        <v>1282</v>
      </c>
      <c r="G52" s="6" t="s">
        <v>1283</v>
      </c>
      <c r="H52" s="6" t="s">
        <v>1284</v>
      </c>
    </row>
    <row r="53" spans="1:8" ht="36" customHeight="1">
      <c r="A53" s="6" t="s">
        <v>1285</v>
      </c>
      <c r="B53" s="6" t="s">
        <v>992</v>
      </c>
      <c r="C53" s="6" t="s">
        <v>1286</v>
      </c>
      <c r="D53" s="6" t="s">
        <v>1287</v>
      </c>
      <c r="E53" s="6" t="s">
        <v>1288</v>
      </c>
      <c r="F53" s="6" t="s">
        <v>1289</v>
      </c>
      <c r="G53" s="6" t="s">
        <v>1290</v>
      </c>
      <c r="H53" s="6" t="s">
        <v>1291</v>
      </c>
    </row>
    <row r="54" spans="1:8" ht="36" customHeight="1">
      <c r="A54" s="6" t="s">
        <v>1292</v>
      </c>
      <c r="B54" s="6" t="s">
        <v>1066</v>
      </c>
      <c r="C54" s="6" t="s">
        <v>1293</v>
      </c>
      <c r="D54" s="6" t="s">
        <v>1294</v>
      </c>
      <c r="E54" s="6" t="s">
        <v>2144</v>
      </c>
      <c r="F54" s="6" t="s">
        <v>1295</v>
      </c>
      <c r="G54" s="6" t="s">
        <v>1296</v>
      </c>
      <c r="H54" s="6" t="s">
        <v>1297</v>
      </c>
    </row>
    <row r="55" spans="1:8" ht="36" customHeight="1">
      <c r="A55" s="6" t="s">
        <v>1298</v>
      </c>
      <c r="B55" s="6" t="s">
        <v>1066</v>
      </c>
      <c r="C55" s="6" t="s">
        <v>1299</v>
      </c>
      <c r="D55" s="6" t="s">
        <v>1300</v>
      </c>
      <c r="E55" s="6" t="s">
        <v>1301</v>
      </c>
      <c r="F55" s="6" t="s">
        <v>1295</v>
      </c>
      <c r="G55" s="6" t="s">
        <v>1302</v>
      </c>
      <c r="H55" s="6" t="s">
        <v>1303</v>
      </c>
    </row>
    <row r="56" spans="1:8" ht="36" customHeight="1">
      <c r="A56" s="6" t="s">
        <v>1304</v>
      </c>
      <c r="B56" s="6" t="s">
        <v>1066</v>
      </c>
      <c r="C56" s="6" t="s">
        <v>1305</v>
      </c>
      <c r="D56" s="6" t="s">
        <v>1306</v>
      </c>
      <c r="E56" s="6" t="s">
        <v>1307</v>
      </c>
      <c r="F56" s="6" t="s">
        <v>1295</v>
      </c>
      <c r="G56" s="6" t="s">
        <v>1308</v>
      </c>
      <c r="H56" s="6" t="s">
        <v>1309</v>
      </c>
    </row>
    <row r="57" spans="1:8" ht="36" customHeight="1">
      <c r="A57" s="6" t="s">
        <v>1310</v>
      </c>
      <c r="B57" s="6" t="s">
        <v>992</v>
      </c>
      <c r="C57" s="6" t="s">
        <v>1311</v>
      </c>
      <c r="D57" s="6" t="s">
        <v>1312</v>
      </c>
      <c r="E57" s="6" t="s">
        <v>1313</v>
      </c>
      <c r="F57" s="6" t="s">
        <v>1314</v>
      </c>
      <c r="G57" s="6" t="s">
        <v>1315</v>
      </c>
      <c r="H57" s="6" t="s">
        <v>1316</v>
      </c>
    </row>
    <row r="58" spans="1:8" ht="36" customHeight="1">
      <c r="A58" s="6" t="s">
        <v>1317</v>
      </c>
      <c r="B58" s="6" t="s">
        <v>992</v>
      </c>
      <c r="C58" s="6" t="s">
        <v>1318</v>
      </c>
      <c r="D58" s="6" t="s">
        <v>1319</v>
      </c>
      <c r="E58" s="6" t="s">
        <v>1320</v>
      </c>
      <c r="F58" s="6" t="s">
        <v>1321</v>
      </c>
      <c r="G58" s="6" t="s">
        <v>1322</v>
      </c>
      <c r="H58" s="6" t="s">
        <v>1323</v>
      </c>
    </row>
    <row r="59" spans="1:8" ht="36" customHeight="1">
      <c r="A59" s="6" t="s">
        <v>1324</v>
      </c>
      <c r="B59" s="6" t="s">
        <v>992</v>
      </c>
      <c r="C59" s="6" t="s">
        <v>1325</v>
      </c>
      <c r="D59" s="6" t="s">
        <v>1287</v>
      </c>
      <c r="E59" s="6" t="s">
        <v>2145</v>
      </c>
      <c r="F59" s="6" t="s">
        <v>1326</v>
      </c>
      <c r="G59" s="6" t="s">
        <v>1327</v>
      </c>
      <c r="H59" s="6" t="s">
        <v>1328</v>
      </c>
    </row>
    <row r="60" spans="1:8" ht="36" customHeight="1">
      <c r="A60" s="6" t="s">
        <v>1329</v>
      </c>
      <c r="B60" s="6" t="s">
        <v>1330</v>
      </c>
      <c r="C60" s="6" t="s">
        <v>1331</v>
      </c>
      <c r="D60" s="6" t="s">
        <v>1332</v>
      </c>
      <c r="E60" s="6" t="s">
        <v>2146</v>
      </c>
      <c r="F60" s="6" t="s">
        <v>1333</v>
      </c>
      <c r="G60" s="6" t="s">
        <v>1334</v>
      </c>
      <c r="H60" s="6" t="s">
        <v>1335</v>
      </c>
    </row>
    <row r="61" spans="1:8" ht="36" customHeight="1">
      <c r="A61" s="6" t="s">
        <v>1336</v>
      </c>
      <c r="B61" s="6" t="s">
        <v>1330</v>
      </c>
      <c r="C61" s="6" t="s">
        <v>1337</v>
      </c>
      <c r="D61" s="6" t="s">
        <v>1338</v>
      </c>
      <c r="E61" s="6" t="s">
        <v>2147</v>
      </c>
      <c r="F61" s="6" t="s">
        <v>1333</v>
      </c>
      <c r="G61" s="6" t="s">
        <v>1339</v>
      </c>
      <c r="H61" s="6" t="s">
        <v>1340</v>
      </c>
    </row>
    <row r="62" spans="1:8" ht="36" customHeight="1">
      <c r="A62" s="6" t="s">
        <v>1341</v>
      </c>
      <c r="B62" s="6" t="s">
        <v>1330</v>
      </c>
      <c r="C62" s="6" t="s">
        <v>1342</v>
      </c>
      <c r="D62" s="6" t="s">
        <v>1343</v>
      </c>
      <c r="E62" s="6" t="s">
        <v>2148</v>
      </c>
      <c r="F62" s="6" t="s">
        <v>1333</v>
      </c>
      <c r="G62" s="6" t="s">
        <v>1344</v>
      </c>
      <c r="H62" s="6" t="s">
        <v>1345</v>
      </c>
    </row>
  </sheetData>
  <mergeCells count="3">
    <mergeCell ref="A1:H1"/>
    <mergeCell ref="A2:H2"/>
    <mergeCell ref="A3:H3"/>
  </mergeCell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4"/>
  <sheetViews>
    <sheetView showGridLines="0" tabSelected="1" topLeftCell="A5" zoomScale="84" workbookViewId="0">
      <selection activeCell="C24" sqref="C24"/>
    </sheetView>
  </sheetViews>
  <sheetFormatPr baseColWidth="10" defaultColWidth="8.83203125" defaultRowHeight="15"/>
  <cols>
    <col min="1" max="1" width="22" customWidth="1"/>
    <col min="2" max="2" width="18" customWidth="1"/>
    <col min="3" max="3" width="72" customWidth="1"/>
    <col min="4" max="4" width="20" customWidth="1"/>
    <col min="5" max="5" width="15" customWidth="1"/>
    <col min="6" max="7" width="26" customWidth="1"/>
    <col min="8" max="8" width="36" customWidth="1"/>
  </cols>
  <sheetData>
    <row r="1" spans="1:8" ht="34" customHeight="1">
      <c r="A1" s="83" t="s">
        <v>1346</v>
      </c>
      <c r="B1" s="83"/>
      <c r="C1" s="83"/>
      <c r="D1" s="83"/>
      <c r="E1" s="83"/>
      <c r="F1" s="83"/>
      <c r="G1" s="83"/>
      <c r="H1" s="83"/>
    </row>
    <row r="2" spans="1:8" ht="30" customHeight="1">
      <c r="A2" s="84" t="s">
        <v>1347</v>
      </c>
      <c r="B2" s="84"/>
      <c r="C2" s="84"/>
      <c r="D2" s="84"/>
      <c r="E2" s="84"/>
      <c r="F2" s="84"/>
      <c r="G2" s="84"/>
      <c r="H2" s="84"/>
    </row>
    <row r="3" spans="1:8" ht="30" customHeight="1">
      <c r="A3" s="85" t="s">
        <v>1348</v>
      </c>
      <c r="B3" s="85"/>
      <c r="C3" s="85"/>
      <c r="D3" s="85"/>
      <c r="E3" s="85"/>
      <c r="F3" s="85"/>
      <c r="G3" s="85"/>
      <c r="H3" s="85"/>
    </row>
    <row r="5" spans="1:8" ht="36" customHeight="1">
      <c r="A5" s="1" t="s">
        <v>1349</v>
      </c>
      <c r="B5" s="3" t="s">
        <v>1350</v>
      </c>
      <c r="D5" s="1" t="s">
        <v>1351</v>
      </c>
      <c r="E5" s="2" t="s">
        <v>1352</v>
      </c>
      <c r="F5" s="2" t="s">
        <v>1353</v>
      </c>
      <c r="G5" s="2" t="s">
        <v>1354</v>
      </c>
      <c r="H5" s="3" t="s">
        <v>1355</v>
      </c>
    </row>
    <row r="6" spans="1:8" ht="48" customHeight="1">
      <c r="A6" s="4" t="s">
        <v>1356</v>
      </c>
      <c r="B6" s="11">
        <v>46230</v>
      </c>
      <c r="D6" s="4" t="s">
        <v>1357</v>
      </c>
      <c r="E6" s="4" t="s">
        <v>1358</v>
      </c>
      <c r="F6" s="4" t="s">
        <v>1359</v>
      </c>
      <c r="G6" s="4" t="s">
        <v>1360</v>
      </c>
      <c r="H6" s="4" t="s">
        <v>1361</v>
      </c>
    </row>
    <row r="7" spans="1:8" ht="48" customHeight="1">
      <c r="A7" s="5" t="s">
        <v>1362</v>
      </c>
      <c r="B7" s="5">
        <v>16</v>
      </c>
      <c r="D7" s="5" t="s">
        <v>1363</v>
      </c>
      <c r="E7" s="5" t="s">
        <v>1358</v>
      </c>
      <c r="F7" s="5" t="s">
        <v>1364</v>
      </c>
      <c r="G7" s="5" t="s">
        <v>1365</v>
      </c>
      <c r="H7" s="5" t="s">
        <v>1366</v>
      </c>
    </row>
    <row r="8" spans="1:8" ht="48" customHeight="1">
      <c r="A8" s="5" t="s">
        <v>1367</v>
      </c>
      <c r="B8" s="5">
        <v>10</v>
      </c>
      <c r="D8" s="5" t="s">
        <v>1368</v>
      </c>
      <c r="E8" s="5" t="s">
        <v>1369</v>
      </c>
      <c r="F8" s="5" t="s">
        <v>2149</v>
      </c>
      <c r="G8" s="5" t="s">
        <v>2150</v>
      </c>
      <c r="H8" s="5" t="s">
        <v>2151</v>
      </c>
    </row>
    <row r="9" spans="1:8" ht="48" customHeight="1">
      <c r="A9" s="6" t="s">
        <v>1370</v>
      </c>
      <c r="B9" s="6">
        <v>5</v>
      </c>
      <c r="D9" s="6" t="s">
        <v>208</v>
      </c>
      <c r="E9" s="6" t="s">
        <v>1371</v>
      </c>
      <c r="F9" s="6" t="s">
        <v>1372</v>
      </c>
      <c r="G9" s="6" t="s">
        <v>1373</v>
      </c>
      <c r="H9" s="6" t="s">
        <v>1374</v>
      </c>
    </row>
    <row r="12" spans="1:8">
      <c r="A12" s="50" t="s">
        <v>1375</v>
      </c>
      <c r="B12" s="50"/>
      <c r="C12" s="50"/>
      <c r="D12" s="50"/>
      <c r="E12" s="50"/>
      <c r="F12" s="50"/>
      <c r="G12" s="50"/>
      <c r="H12" s="50"/>
    </row>
    <row r="14" spans="1:8" ht="42" customHeight="1">
      <c r="A14" s="14" t="s">
        <v>577</v>
      </c>
      <c r="B14" s="4" t="s">
        <v>1376</v>
      </c>
      <c r="C14" s="4" t="s">
        <v>1377</v>
      </c>
    </row>
    <row r="15" spans="1:8" ht="42" customHeight="1">
      <c r="A15" s="15" t="s">
        <v>586</v>
      </c>
      <c r="B15" s="5" t="s">
        <v>1378</v>
      </c>
      <c r="C15" s="5" t="s">
        <v>1379</v>
      </c>
    </row>
    <row r="16" spans="1:8" ht="42" customHeight="1">
      <c r="A16" s="15" t="s">
        <v>592</v>
      </c>
      <c r="B16" s="5" t="s">
        <v>1380</v>
      </c>
      <c r="C16" s="5" t="s">
        <v>1381</v>
      </c>
    </row>
    <row r="17" spans="1:8" ht="42" customHeight="1">
      <c r="A17" s="15" t="s">
        <v>599</v>
      </c>
      <c r="B17" s="5" t="s">
        <v>1382</v>
      </c>
      <c r="C17" s="5" t="s">
        <v>1383</v>
      </c>
    </row>
    <row r="18" spans="1:8" ht="42" customHeight="1">
      <c r="A18" s="15" t="s">
        <v>604</v>
      </c>
      <c r="B18" s="5" t="s">
        <v>1384</v>
      </c>
      <c r="C18" s="5" t="s">
        <v>1385</v>
      </c>
    </row>
    <row r="19" spans="1:8" ht="42" customHeight="1">
      <c r="A19" s="15" t="s">
        <v>610</v>
      </c>
      <c r="B19" s="5" t="s">
        <v>1386</v>
      </c>
      <c r="C19" s="5" t="s">
        <v>1387</v>
      </c>
    </row>
    <row r="20" spans="1:8" ht="44" customHeight="1">
      <c r="A20" s="15" t="s">
        <v>618</v>
      </c>
      <c r="B20" s="5" t="s">
        <v>1388</v>
      </c>
      <c r="C20" s="5" t="s">
        <v>1389</v>
      </c>
    </row>
    <row r="21" spans="1:8" ht="42" customHeight="1">
      <c r="A21" s="16" t="s">
        <v>1390</v>
      </c>
      <c r="B21" s="6" t="s">
        <v>1391</v>
      </c>
      <c r="C21" s="6" t="s">
        <v>1392</v>
      </c>
    </row>
    <row r="22" spans="1:8" ht="42" customHeight="1">
      <c r="A22" s="16" t="s">
        <v>1393</v>
      </c>
      <c r="B22" s="6" t="s">
        <v>612</v>
      </c>
      <c r="C22" s="6" t="s">
        <v>1394</v>
      </c>
    </row>
    <row r="23" spans="1:8" ht="42" customHeight="1">
      <c r="A23" s="16" t="s">
        <v>1395</v>
      </c>
      <c r="B23" s="6" t="s">
        <v>1396</v>
      </c>
      <c r="C23" s="6" t="s">
        <v>1397</v>
      </c>
    </row>
    <row r="24" spans="1:8" ht="45" customHeight="1">
      <c r="A24" s="16" t="s">
        <v>2152</v>
      </c>
      <c r="B24" s="6" t="s">
        <v>2153</v>
      </c>
      <c r="C24" s="6" t="s">
        <v>2154</v>
      </c>
      <c r="D24" s="26"/>
      <c r="E24" s="26"/>
      <c r="F24" s="26"/>
      <c r="G24" s="26"/>
      <c r="H24" s="26"/>
    </row>
  </sheetData>
  <mergeCells count="4">
    <mergeCell ref="A1:H1"/>
    <mergeCell ref="A2:H2"/>
    <mergeCell ref="A3:H3"/>
    <mergeCell ref="A12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00 Resumen</vt:lpstr>
      <vt:lpstr>01 Sistemas</vt:lpstr>
      <vt:lpstr>02 Obligaciones</vt:lpstr>
      <vt:lpstr>03 Controles</vt:lpstr>
      <vt:lpstr>04 Roadmap</vt:lpstr>
      <vt:lpstr>05 Gobernanza</vt:lpstr>
      <vt:lpstr>06 Evidencias</vt:lpstr>
      <vt:lpstr>07 Fuentes</vt:lpstr>
      <vt:lpstr>08 Parametros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Esperanza Fuica Izquierdo</cp:lastModifiedBy>
  <dcterms:created xsi:type="dcterms:W3CDTF">2026-08-27T07:12:21Z</dcterms:created>
  <dcterms:modified xsi:type="dcterms:W3CDTF">2026-08-27T07:12:21Z</dcterms:modified>
</cp:coreProperties>
</file>